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drawings/drawing4.xml" ContentType="application/vnd.openxmlformats-officedocument.drawing+xml"/>
  <Override PartName="/xl/worksheets/sheet10.xml" ContentType="application/vnd.openxmlformats-officedocument.spreadsheetml.worksheet+xml"/>
  <Override PartName="/xl/drawings/drawing5.xml" ContentType="application/vnd.openxmlformats-officedocument.drawing+xml"/>
  <Override PartName="/xl/worksheets/sheet11.xml" ContentType="application/vnd.openxmlformats-officedocument.spreadsheetml.worksheet+xml"/>
  <Override PartName="/xl/drawings/drawing6.xml" ContentType="application/vnd.openxmlformats-officedocument.drawing+xml"/>
  <Override PartName="/xl/worksheets/sheet12.xml" ContentType="application/vnd.openxmlformats-officedocument.spreadsheetml.worksheet+xml"/>
  <Override PartName="/xl/drawings/drawing7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Transactions" sheetId="5" state="visible" r:id="rId5"/>
    <sheet xmlns:r="http://schemas.openxmlformats.org/officeDocument/2006/relationships" name="Budget" sheetId="6" state="visible" r:id="rId6"/>
    <sheet xmlns:r="http://schemas.openxmlformats.org/officeDocument/2006/relationships" name="Year" sheetId="7" state="visible" r:id="rId7"/>
    <sheet xmlns:r="http://schemas.openxmlformats.org/officeDocument/2006/relationships" name="Goals" sheetId="8" state="visible" r:id="rId8"/>
    <sheet xmlns:r="http://schemas.openxmlformats.org/officeDocument/2006/relationships" name="Debts" sheetId="9" state="visible" r:id="rId9"/>
    <sheet xmlns:r="http://schemas.openxmlformats.org/officeDocument/2006/relationships" name="Subscriptions" sheetId="10" state="visible" r:id="rId10"/>
    <sheet xmlns:r="http://schemas.openxmlformats.org/officeDocument/2006/relationships" name="Net Worth" sheetId="11" state="visible" r:id="rId11"/>
    <sheet xmlns:r="http://schemas.openxmlformats.org/officeDocument/2006/relationships" name="Calculators" sheetId="12" state="visible" r:id="rId12"/>
    <sheet xmlns:r="http://schemas.openxmlformats.org/officeDocument/2006/relationships" name="Playbook" sheetId="13" state="visible" r:id="rId13"/>
    <sheet xmlns:r="http://schemas.openxmlformats.org/officeDocument/2006/relationships" name="Glossary" sheetId="14" state="visible" r:id="rId14"/>
    <sheet xmlns:r="http://schemas.openxmlformats.org/officeDocument/2006/relationships" name="Lists" sheetId="15" state="visible" r:id="rId15"/>
    <sheet xmlns:r="http://schemas.openxmlformats.org/officeDocument/2006/relationships" name="Data" sheetId="16" state="hidden" r:id="rId16"/>
  </sheets>
  <definedNames>
    <definedName name="_xlnm._FilterDatabase" localSheetId="4" hidden="1">'Transactions'!$A$5:$H$1005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00;-#,##0.00;0.00"/>
    <numFmt numFmtId="165" formatCode="yyyy-mm-dd"/>
    <numFmt numFmtId="166" formatCode="dd/mm/yyyy"/>
    <numFmt numFmtId="167" formatCode="+#,##0;-#,##0;0"/>
    <numFmt numFmtId="168" formatCode="+#,##0.00;-#,##0.00;0.00"/>
    <numFmt numFmtId="169" formatCode="0.0%"/>
    <numFmt numFmtId="170" formatCode="mmm yyyy"/>
    <numFmt numFmtId="171" formatCode="0.0&quot; mo&quot;"/>
  </numFmts>
  <fonts count="27">
    <font>
      <name val="Calibri"/>
      <family val="2"/>
      <color theme="1"/>
      <sz val="11"/>
      <scheme val="minor"/>
    </font>
    <font>
      <name val="Arial"/>
      <b val="1"/>
      <color rgb="000EA5A4"/>
      <sz val="9"/>
    </font>
    <font>
      <name val="Arial"/>
      <b val="1"/>
      <color rgb="00FFFFFF"/>
      <sz val="20"/>
    </font>
    <font>
      <name val="Arial"/>
      <color rgb="00CBD5E1"/>
      <sz val="9"/>
    </font>
    <font>
      <name val="Arial"/>
      <b val="1"/>
      <color rgb="000EA5A4"/>
      <sz val="9"/>
      <u val="single"/>
    </font>
    <font>
      <name val="Arial"/>
      <b val="1"/>
      <color rgb="001B2A41"/>
      <sz val="11"/>
    </font>
    <font>
      <name val="Arial"/>
      <b val="1"/>
      <color rgb="00334155"/>
      <sz val="10"/>
    </font>
    <font>
      <name val="Arial"/>
      <color rgb="001D4ED8"/>
      <sz val="10"/>
    </font>
    <font>
      <name val="Arial"/>
      <i val="1"/>
      <color rgb="0064748B"/>
      <sz val="9"/>
    </font>
    <font>
      <name val="Arial"/>
      <color rgb="00334155"/>
      <sz val="10"/>
    </font>
    <font>
      <name val="Arial"/>
      <b val="1"/>
      <color rgb="00FFFFFF"/>
      <sz val="9"/>
    </font>
    <font>
      <name val="Arial"/>
      <color rgb="0064748B"/>
      <sz val="10"/>
    </font>
    <font>
      <name val="Arial"/>
      <b val="1"/>
      <color rgb="001B2A41"/>
      <sz val="10"/>
    </font>
    <font>
      <name val="Arial"/>
      <b val="1"/>
      <color rgb="00FFFFFF"/>
      <sz val="10"/>
    </font>
    <font>
      <name val="Arial"/>
      <i val="1"/>
      <color rgb="00334155"/>
      <sz val="10"/>
    </font>
    <font>
      <name val="Arial"/>
      <b val="1"/>
      <color rgb="0064748B"/>
      <sz val="8"/>
    </font>
    <font>
      <name val="Arial"/>
      <b val="1"/>
      <color rgb="001B2A41"/>
      <sz val="20"/>
    </font>
    <font>
      <name val="Arial"/>
      <color rgb="0064748B"/>
      <sz val="8"/>
    </font>
    <font>
      <name val="Arial"/>
      <b val="1"/>
      <color rgb="001B2A41"/>
      <sz val="16"/>
    </font>
    <font>
      <name val="Arial"/>
      <color rgb="001E293B"/>
      <sz val="10"/>
    </font>
    <font>
      <name val="Arial"/>
      <b val="1"/>
      <color rgb="00FFFFFF"/>
      <sz val="14"/>
    </font>
    <font>
      <name val="Arial"/>
      <b val="1"/>
      <color rgb="001D4ED8"/>
      <sz val="10"/>
      <u val="single"/>
    </font>
    <font>
      <name val="Arial"/>
      <i val="1"/>
      <color rgb="0094A3B8"/>
      <sz val="8"/>
    </font>
    <font>
      <name val="Arial"/>
      <b val="1"/>
      <color rgb="00FFFFFF"/>
      <sz val="26"/>
    </font>
    <font>
      <name val="Arial"/>
      <b val="1"/>
      <color rgb="001B2A41"/>
      <sz val="22"/>
    </font>
    <font>
      <name val="Arial"/>
      <b val="1"/>
      <color rgb="001B2A41"/>
      <sz val="12"/>
    </font>
    <font>
      <name val="Arial"/>
      <color rgb="0064748B"/>
      <sz val="9"/>
    </font>
  </fonts>
  <fills count="10">
    <fill>
      <patternFill/>
    </fill>
    <fill>
      <patternFill patternType="gray125"/>
    </fill>
    <fill>
      <patternFill patternType="solid">
        <fgColor rgb="001B2A41"/>
      </patternFill>
    </fill>
    <fill>
      <patternFill patternType="solid">
        <fgColor rgb="000EA5A4"/>
      </patternFill>
    </fill>
    <fill>
      <patternFill patternType="solid">
        <fgColor rgb="00F1F5F9"/>
      </patternFill>
    </fill>
    <fill>
      <patternFill patternType="solid">
        <fgColor rgb="00EFF6FF"/>
      </patternFill>
    </fill>
    <fill>
      <patternFill patternType="solid">
        <fgColor rgb="00F8FAFC"/>
      </patternFill>
    </fill>
    <fill>
      <patternFill patternType="solid">
        <fgColor rgb="00334155"/>
      </patternFill>
    </fill>
    <fill>
      <patternFill patternType="solid">
        <fgColor rgb="00FFFFFF"/>
      </patternFill>
    </fill>
    <fill>
      <patternFill patternType="solid">
        <fgColor rgb="000F766E"/>
      </patternFill>
    </fill>
  </fills>
  <borders count="30">
    <border>
      <left/>
      <right/>
      <top/>
      <bottom/>
      <diagonal/>
    </border>
    <border>
      <bottom style="medium">
        <color rgb="000EA5A4"/>
      </bottom>
    </border>
    <border>
      <left style="thick">
        <color rgb="000EA5A4"/>
      </left>
      <bottom style="medium">
        <color rgb="000EA5A4"/>
      </bottom>
    </border>
    <border>
      <bottom style="medium">
        <color rgb="003B82F6"/>
      </bottom>
    </border>
    <border>
      <left style="thick">
        <color rgb="003B82F6"/>
      </left>
      <bottom style="medium">
        <color rgb="003B82F6"/>
      </bottom>
    </border>
    <border>
      <left style="thin">
        <color rgb="00BFDBFE"/>
      </left>
      <right style="thin">
        <color rgb="00BFDBFE"/>
      </right>
      <top style="thin">
        <color rgb="00BFDBFE"/>
      </top>
      <bottom style="thin">
        <color rgb="00BFDBFE"/>
      </bottom>
    </border>
    <border>
      <bottom style="medium">
        <color rgb="008B5CF6"/>
      </bottom>
    </border>
    <border>
      <left style="thick">
        <color rgb="008B5CF6"/>
      </left>
      <bottom style="medium">
        <color rgb="008B5CF6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bottom style="medium">
        <color rgb="00F59E0B"/>
      </bottom>
    </border>
    <border>
      <left style="thick">
        <color rgb="00F59E0B"/>
      </left>
      <bottom style="medium">
        <color rgb="00F59E0B"/>
      </bottom>
    </border>
    <border>
      <left style="thin">
        <color rgb="001B2A41"/>
      </left>
      <right style="thin">
        <color rgb="001B2A41"/>
      </right>
      <top style="thin">
        <color rgb="001B2A41"/>
      </top>
      <bottom style="thin">
        <color rgb="001B2A41"/>
      </bottom>
    </border>
    <border>
      <left style="thick">
        <color rgb="00FFFFFF"/>
      </left>
      <right style="thick">
        <color rgb="00FFFFFF"/>
      </right>
      <top style="thick">
        <color rgb="000EA5A4"/>
      </top>
    </border>
    <border>
      <left style="thick">
        <color rgb="00FFFFFF"/>
      </left>
      <right style="thick">
        <color rgb="00FFFFFF"/>
      </right>
    </border>
    <border>
      <left style="thick">
        <color rgb="00FFFFFF"/>
      </left>
      <right style="thick">
        <color rgb="00FFFFFF"/>
      </right>
      <top style="thick">
        <color rgb="00EF4444"/>
      </top>
    </border>
    <border>
      <left style="thick">
        <color rgb="00FFFFFF"/>
      </left>
      <right style="thick">
        <color rgb="00FFFFFF"/>
      </right>
      <top style="thick">
        <color rgb="003B82F6"/>
      </top>
    </border>
    <border>
      <left style="thick">
        <color rgb="00FFFFFF"/>
      </left>
      <right style="thick">
        <color rgb="00FFFFFF"/>
      </right>
      <top style="thick">
        <color rgb="008B5CF6"/>
      </top>
    </border>
    <border>
      <left style="thick">
        <color rgb="00FFFFFF"/>
      </left>
      <right style="thick">
        <color rgb="00FFFFFF"/>
      </right>
      <top style="thick">
        <color rgb="00F59E0B"/>
      </top>
    </border>
    <border>
      <left style="thick">
        <color rgb="000EA5A4"/>
      </left>
      <right style="thin">
        <color rgb="00E2E8F0"/>
      </right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ck">
        <color rgb="000EA5A4"/>
      </left>
      <right style="thin">
        <color rgb="00E2E8F0"/>
      </right>
      <bottom style="thin">
        <color rgb="00E2E8F0"/>
      </bottom>
    </border>
    <border>
      <left style="thick">
        <color rgb="003B82F6"/>
      </left>
      <right style="thin">
        <color rgb="00E2E8F0"/>
      </right>
      <top style="thin">
        <color rgb="00E2E8F0"/>
      </top>
    </border>
    <border>
      <left style="thick">
        <color rgb="003B82F6"/>
      </left>
      <right style="thin">
        <color rgb="00E2E8F0"/>
      </right>
      <bottom style="thin">
        <color rgb="00E2E8F0"/>
      </bottom>
    </border>
    <border>
      <left style="thick">
        <color rgb="008B5CF6"/>
      </left>
      <right style="thin">
        <color rgb="00E2E8F0"/>
      </right>
      <top style="thin">
        <color rgb="00E2E8F0"/>
      </top>
    </border>
    <border>
      <left style="thick">
        <color rgb="008B5CF6"/>
      </left>
      <right style="thin">
        <color rgb="00E2E8F0"/>
      </right>
      <bottom style="thin">
        <color rgb="00E2E8F0"/>
      </bottom>
    </border>
    <border>
      <bottom style="medium">
        <color rgb="0064748B"/>
      </bottom>
    </border>
    <border>
      <left style="thick">
        <color rgb="0064748B"/>
      </left>
      <bottom style="medium">
        <color rgb="0064748B"/>
      </bottom>
    </border>
    <border>
      <left style="thick">
        <color rgb="0064748B"/>
      </left>
      <right style="thin">
        <color rgb="00E2E8F0"/>
      </right>
      <top style="thin">
        <color rgb="00E2E8F0"/>
      </top>
    </border>
    <border>
      <left style="thick">
        <color rgb="0064748B"/>
      </left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11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3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0" fillId="3" borderId="0" pivotButton="0" quotePrefix="0" xfId="0"/>
    <xf numFmtId="0" fontId="15" fillId="6" borderId="13" applyAlignment="1" pivotButton="0" quotePrefix="0" xfId="0">
      <alignment vertical="center" indent="1"/>
    </xf>
    <xf numFmtId="0" fontId="15" fillId="6" borderId="15" applyAlignment="1" pivotButton="0" quotePrefix="0" xfId="0">
      <alignment vertical="center" indent="1"/>
    </xf>
    <xf numFmtId="0" fontId="15" fillId="6" borderId="17" applyAlignment="1" pivotButton="0" quotePrefix="0" xfId="0">
      <alignment vertical="center" indent="1"/>
    </xf>
    <xf numFmtId="0" fontId="15" fillId="6" borderId="16" applyAlignment="1" pivotButton="0" quotePrefix="0" xfId="0">
      <alignment vertical="center" indent="1"/>
    </xf>
    <xf numFmtId="164" fontId="24" fillId="6" borderId="14" applyAlignment="1" pivotButton="0" quotePrefix="0" xfId="0">
      <alignment horizontal="left" vertical="center" indent="1"/>
    </xf>
    <xf numFmtId="169" fontId="24" fillId="6" borderId="14" applyAlignment="1" pivotButton="0" quotePrefix="0" xfId="0">
      <alignment horizontal="left" vertical="center" indent="1"/>
    </xf>
    <xf numFmtId="0" fontId="5" fillId="4" borderId="2" applyAlignment="1" pivotButton="0" quotePrefix="0" xfId="0">
      <alignment vertical="center" indent="1"/>
    </xf>
    <xf numFmtId="0" fontId="0" fillId="4" borderId="1" pivotButton="0" quotePrefix="0" xfId="0"/>
    <xf numFmtId="0" fontId="25" fillId="6" borderId="19" applyAlignment="1" pivotButton="0" quotePrefix="0" xfId="0">
      <alignment vertical="center"/>
    </xf>
    <xf numFmtId="0" fontId="25" fillId="6" borderId="20" applyAlignment="1" pivotButton="0" quotePrefix="0" xfId="0">
      <alignment vertical="center"/>
    </xf>
    <xf numFmtId="0" fontId="26" fillId="6" borderId="21" applyAlignment="1" pivotButton="0" quotePrefix="0" xfId="0">
      <alignment vertical="center" wrapText="1" indent="1"/>
    </xf>
    <xf numFmtId="0" fontId="5" fillId="4" borderId="4" applyAlignment="1" pivotButton="0" quotePrefix="0" xfId="0">
      <alignment vertical="center" indent="1"/>
    </xf>
    <xf numFmtId="0" fontId="0" fillId="4" borderId="3" pivotButton="0" quotePrefix="0" xfId="0"/>
    <xf numFmtId="0" fontId="25" fillId="6" borderId="22" applyAlignment="1" pivotButton="0" quotePrefix="0" xfId="0">
      <alignment vertical="center"/>
    </xf>
    <xf numFmtId="0" fontId="26" fillId="6" borderId="23" applyAlignment="1" pivotButton="0" quotePrefix="0" xfId="0">
      <alignment vertical="center" wrapText="1" indent="1"/>
    </xf>
    <xf numFmtId="0" fontId="5" fillId="4" borderId="7" applyAlignment="1" pivotButton="0" quotePrefix="0" xfId="0">
      <alignment vertical="center" indent="1"/>
    </xf>
    <xf numFmtId="0" fontId="0" fillId="4" borderId="6" pivotButton="0" quotePrefix="0" xfId="0"/>
    <xf numFmtId="0" fontId="25" fillId="6" borderId="24" applyAlignment="1" pivotButton="0" quotePrefix="0" xfId="0">
      <alignment vertical="center"/>
    </xf>
    <xf numFmtId="0" fontId="26" fillId="6" borderId="25" applyAlignment="1" pivotButton="0" quotePrefix="0" xfId="0">
      <alignment vertical="center" wrapText="1" indent="1"/>
    </xf>
    <xf numFmtId="0" fontId="5" fillId="4" borderId="27" applyAlignment="1" pivotButton="0" quotePrefix="0" xfId="0">
      <alignment vertical="center" indent="1"/>
    </xf>
    <xf numFmtId="0" fontId="0" fillId="4" borderId="26" pivotButton="0" quotePrefix="0" xfId="0"/>
    <xf numFmtId="0" fontId="25" fillId="6" borderId="28" applyAlignment="1" pivotButton="0" quotePrefix="0" xfId="0">
      <alignment vertical="center"/>
    </xf>
    <xf numFmtId="0" fontId="26" fillId="6" borderId="29" applyAlignment="1" pivotButton="0" quotePrefix="0" xfId="0">
      <alignment vertical="center" wrapText="1" indent="1"/>
    </xf>
    <xf numFmtId="0" fontId="22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 vertical="center"/>
    </xf>
    <xf numFmtId="0" fontId="20" fillId="9" borderId="9" applyAlignment="1" pivotButton="0" quotePrefix="0" xfId="0">
      <alignment horizontal="center" vertical="center"/>
    </xf>
    <xf numFmtId="0" fontId="12" fillId="6" borderId="8" applyAlignment="1" pivotButton="0" quotePrefix="0" xfId="0">
      <alignment vertical="center" wrapText="1" indent="1"/>
    </xf>
    <xf numFmtId="0" fontId="21" fillId="6" borderId="8" applyAlignment="1" pivotButton="0" quotePrefix="0" xfId="0">
      <alignment horizontal="center" vertical="center"/>
    </xf>
    <xf numFmtId="0" fontId="9" fillId="6" borderId="8" applyAlignment="1" pivotButton="0" quotePrefix="0" xfId="0">
      <alignment vertical="center" wrapText="1" indent="1"/>
    </xf>
    <xf numFmtId="0" fontId="5" fillId="4" borderId="11" applyAlignment="1" pivotButton="0" quotePrefix="0" xfId="0">
      <alignment vertical="center" indent="1"/>
    </xf>
    <xf numFmtId="0" fontId="0" fillId="4" borderId="10" pivotButton="0" quotePrefix="0" xfId="0"/>
    <xf numFmtId="0" fontId="22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indent="1"/>
    </xf>
    <xf numFmtId="0" fontId="7" fillId="5" borderId="5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indent="1"/>
    </xf>
    <xf numFmtId="1" fontId="7" fillId="5" borderId="5" applyAlignment="1" pivotButton="0" quotePrefix="0" xfId="0">
      <alignment horizontal="center" vertical="center"/>
    </xf>
    <xf numFmtId="164" fontId="7" fillId="5" borderId="5" applyAlignment="1" pivotButton="0" quotePrefix="0" xfId="0">
      <alignment horizontal="center" vertical="center"/>
    </xf>
    <xf numFmtId="9" fontId="7" fillId="5" borderId="5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indent="1"/>
    </xf>
    <xf numFmtId="0" fontId="9" fillId="6" borderId="8" applyAlignment="1" pivotButton="0" quotePrefix="0" xfId="0">
      <alignment horizontal="center" vertical="center"/>
    </xf>
    <xf numFmtId="0" fontId="15" fillId="6" borderId="13" applyAlignment="1" pivotButton="0" quotePrefix="0" xfId="0">
      <alignment horizontal="left" vertical="center" indent="1"/>
    </xf>
    <xf numFmtId="0" fontId="15" fillId="6" borderId="15" applyAlignment="1" pivotButton="0" quotePrefix="0" xfId="0">
      <alignment horizontal="left" vertical="center" indent="1"/>
    </xf>
    <xf numFmtId="0" fontId="15" fillId="6" borderId="16" applyAlignment="1" pivotButton="0" quotePrefix="0" xfId="0">
      <alignment horizontal="left" vertical="center" indent="1"/>
    </xf>
    <xf numFmtId="0" fontId="15" fillId="6" borderId="17" applyAlignment="1" pivotButton="0" quotePrefix="0" xfId="0">
      <alignment horizontal="left" vertical="center" indent="1"/>
    </xf>
    <xf numFmtId="0" fontId="15" fillId="6" borderId="18" applyAlignment="1" pivotButton="0" quotePrefix="0" xfId="0">
      <alignment horizontal="left" vertical="center" indent="1"/>
    </xf>
    <xf numFmtId="164" fontId="16" fillId="6" borderId="14" applyAlignment="1" pivotButton="0" quotePrefix="0" xfId="0">
      <alignment horizontal="left" vertical="center" indent="1"/>
    </xf>
    <xf numFmtId="168" fontId="16" fillId="6" borderId="14" applyAlignment="1" pivotButton="0" quotePrefix="0" xfId="0">
      <alignment horizontal="left" vertical="center" indent="1"/>
    </xf>
    <xf numFmtId="169" fontId="16" fillId="6" borderId="14" applyAlignment="1" pivotButton="0" quotePrefix="0" xfId="0">
      <alignment horizontal="left" vertical="center" indent="1"/>
    </xf>
    <xf numFmtId="9" fontId="16" fillId="6" borderId="14" applyAlignment="1" pivotButton="0" quotePrefix="0" xfId="0">
      <alignment horizontal="left" vertical="center" indent="1"/>
    </xf>
    <xf numFmtId="0" fontId="17" fillId="6" borderId="14" applyAlignment="1" pivotButton="0" quotePrefix="0" xfId="0">
      <alignment horizontal="left" vertical="center" indent="1"/>
    </xf>
    <xf numFmtId="1" fontId="16" fillId="6" borderId="14" applyAlignment="1" pivotButton="0" quotePrefix="0" xfId="0">
      <alignment horizontal="left" vertical="center" indent="1"/>
    </xf>
    <xf numFmtId="0" fontId="18" fillId="6" borderId="14" applyAlignment="1" pivotButton="0" quotePrefix="0" xfId="0">
      <alignment horizontal="left" vertical="center" indent="1"/>
    </xf>
    <xf numFmtId="171" fontId="16" fillId="6" borderId="14" applyAlignment="1" pivotButton="0" quotePrefix="0" xfId="0">
      <alignment horizontal="left" vertical="center" indent="1"/>
    </xf>
    <xf numFmtId="0" fontId="15" fillId="6" borderId="8" applyAlignment="1" pivotButton="0" quotePrefix="0" xfId="0">
      <alignment horizontal="center" vertical="center"/>
    </xf>
    <xf numFmtId="0" fontId="19" fillId="6" borderId="8" applyAlignment="1" pivotButton="0" quotePrefix="0" xfId="0">
      <alignment vertical="center" wrapText="1" indent="1"/>
    </xf>
    <xf numFmtId="0" fontId="15" fillId="8" borderId="8" applyAlignment="1" pivotButton="0" quotePrefix="0" xfId="0">
      <alignment horizontal="center" vertical="center"/>
    </xf>
    <xf numFmtId="0" fontId="19" fillId="8" borderId="8" applyAlignment="1" pivotButton="0" quotePrefix="0" xfId="0">
      <alignment vertical="center" wrapText="1" indent="1"/>
    </xf>
    <xf numFmtId="0" fontId="10" fillId="2" borderId="9" applyAlignment="1" pivotButton="0" quotePrefix="0" xfId="0">
      <alignment horizontal="center" vertical="center" wrapText="1"/>
    </xf>
    <xf numFmtId="0" fontId="10" fillId="7" borderId="9" applyAlignment="1" pivotButton="0" quotePrefix="0" xfId="0">
      <alignment horizontal="center" vertical="center" wrapText="1"/>
    </xf>
    <xf numFmtId="1" fontId="11" fillId="6" borderId="8" applyAlignment="1" pivotButton="0" quotePrefix="0" xfId="0">
      <alignment horizontal="center" vertical="center"/>
    </xf>
    <xf numFmtId="166" fontId="7" fillId="5" borderId="5" applyAlignment="1" pivotButton="0" quotePrefix="0" xfId="0">
      <alignment horizontal="center" vertical="center"/>
    </xf>
    <xf numFmtId="0" fontId="7" fillId="5" borderId="5" applyAlignment="1" pivotButton="0" quotePrefix="0" xfId="0">
      <alignment vertical="center"/>
    </xf>
    <xf numFmtId="164" fontId="7" fillId="5" borderId="5" applyAlignment="1" pivotButton="0" quotePrefix="0" xfId="0">
      <alignment vertical="center"/>
    </xf>
    <xf numFmtId="166" fontId="9" fillId="6" borderId="8" applyAlignment="1" pivotButton="0" quotePrefix="0" xfId="0">
      <alignment vertical="center"/>
    </xf>
    <xf numFmtId="1" fontId="9" fillId="6" borderId="8" applyAlignment="1" pivotButton="0" quotePrefix="0" xfId="0">
      <alignment vertical="center"/>
    </xf>
    <xf numFmtId="0" fontId="10" fillId="2" borderId="9" applyAlignment="1" pivotButton="0" quotePrefix="0" xfId="0">
      <alignment horizontal="left" vertical="center" wrapText="1"/>
    </xf>
    <xf numFmtId="0" fontId="9" fillId="6" borderId="8" applyAlignment="1" pivotButton="0" quotePrefix="0" xfId="0">
      <alignment vertical="center"/>
    </xf>
    <xf numFmtId="3" fontId="7" fillId="5" borderId="5" applyAlignment="1" pivotButton="0" quotePrefix="0" xfId="0">
      <alignment horizontal="center" vertical="center"/>
    </xf>
    <xf numFmtId="3" fontId="6" fillId="6" borderId="8" applyAlignment="1" pivotButton="0" quotePrefix="0" xfId="0">
      <alignment horizontal="center" vertical="center"/>
    </xf>
    <xf numFmtId="0" fontId="12" fillId="4" borderId="8" applyAlignment="1" pivotButton="0" quotePrefix="0" xfId="0">
      <alignment vertical="center" indent="1"/>
    </xf>
    <xf numFmtId="3" fontId="12" fillId="4" borderId="8" applyAlignment="1" pivotButton="0" quotePrefix="0" xfId="0">
      <alignment horizontal="center" vertical="center"/>
    </xf>
    <xf numFmtId="3" fontId="9" fillId="6" borderId="8" applyAlignment="1" pivotButton="0" quotePrefix="0" xfId="0">
      <alignment horizontal="center" vertical="center"/>
    </xf>
    <xf numFmtId="167" fontId="9" fillId="6" borderId="8" applyAlignment="1" pivotButton="0" quotePrefix="0" xfId="0">
      <alignment horizontal="center" vertical="center"/>
    </xf>
    <xf numFmtId="167" fontId="6" fillId="6" borderId="8" applyAlignment="1" pivotButton="0" quotePrefix="0" xfId="0">
      <alignment horizontal="center" vertical="center"/>
    </xf>
    <xf numFmtId="167" fontId="6" fillId="4" borderId="8" applyAlignment="1" pivotButton="0" quotePrefix="0" xfId="0">
      <alignment horizontal="center" vertical="center"/>
    </xf>
    <xf numFmtId="0" fontId="12" fillId="6" borderId="8" applyAlignment="1" pivotButton="0" quotePrefix="0" xfId="0">
      <alignment horizontal="center" vertical="center"/>
    </xf>
    <xf numFmtId="164" fontId="9" fillId="6" borderId="8" applyAlignment="1" pivotButton="0" quotePrefix="0" xfId="0">
      <alignment vertical="center"/>
    </xf>
    <xf numFmtId="168" fontId="6" fillId="6" borderId="8" applyAlignment="1" pivotButton="0" quotePrefix="0" xfId="0">
      <alignment vertical="center"/>
    </xf>
    <xf numFmtId="169" fontId="9" fillId="6" borderId="8" applyAlignment="1" pivotButton="0" quotePrefix="0" xfId="0">
      <alignment horizontal="center" vertical="center"/>
    </xf>
    <xf numFmtId="168" fontId="9" fillId="6" borderId="8" applyAlignment="1" pivotButton="0" quotePrefix="0" xfId="0">
      <alignment vertical="center"/>
    </xf>
    <xf numFmtId="0" fontId="12" fillId="8" borderId="8" applyAlignment="1" pivotButton="0" quotePrefix="0" xfId="0">
      <alignment horizontal="center" vertical="center"/>
    </xf>
    <xf numFmtId="164" fontId="9" fillId="8" borderId="8" applyAlignment="1" pivotButton="0" quotePrefix="0" xfId="0">
      <alignment vertical="center"/>
    </xf>
    <xf numFmtId="168" fontId="6" fillId="8" borderId="8" applyAlignment="1" pivotButton="0" quotePrefix="0" xfId="0">
      <alignment vertical="center"/>
    </xf>
    <xf numFmtId="169" fontId="9" fillId="8" borderId="8" applyAlignment="1" pivotButton="0" quotePrefix="0" xfId="0">
      <alignment horizontal="center" vertical="center"/>
    </xf>
    <xf numFmtId="168" fontId="9" fillId="8" borderId="8" applyAlignment="1" pivotButton="0" quotePrefix="0" xfId="0">
      <alignment vertical="center"/>
    </xf>
    <xf numFmtId="0" fontId="13" fillId="2" borderId="12" applyAlignment="1" pivotButton="0" quotePrefix="0" xfId="0">
      <alignment horizontal="center" vertical="center"/>
    </xf>
    <xf numFmtId="164" fontId="12" fillId="4" borderId="8" applyAlignment="1" pivotButton="0" quotePrefix="0" xfId="0">
      <alignment vertical="center"/>
    </xf>
    <xf numFmtId="168" fontId="12" fillId="4" borderId="8" applyAlignment="1" pivotButton="0" quotePrefix="0" xfId="0">
      <alignment vertical="center"/>
    </xf>
    <xf numFmtId="169" fontId="12" fillId="4" borderId="8" applyAlignment="1" pivotButton="0" quotePrefix="0" xfId="0">
      <alignment horizontal="center" vertical="center"/>
    </xf>
    <xf numFmtId="9" fontId="6" fillId="6" borderId="8" applyAlignment="1" pivotButton="0" quotePrefix="0" xfId="0">
      <alignment horizontal="center" vertical="center"/>
    </xf>
    <xf numFmtId="1" fontId="9" fillId="6" borderId="8" applyAlignment="1" pivotButton="0" quotePrefix="0" xfId="0">
      <alignment horizontal="center" vertical="center"/>
    </xf>
    <xf numFmtId="170" fontId="9" fillId="6" borderId="8" applyAlignment="1" pivotButton="0" quotePrefix="0" xfId="0">
      <alignment horizontal="center" vertical="center"/>
    </xf>
    <xf numFmtId="0" fontId="6" fillId="6" borderId="8" applyAlignment="1" pivotButton="0" quotePrefix="0" xfId="0">
      <alignment horizontal="center" vertical="center"/>
    </xf>
    <xf numFmtId="0" fontId="13" fillId="2" borderId="12" applyAlignment="1" pivotButton="0" quotePrefix="0" xfId="0">
      <alignment vertical="center" indent="1"/>
    </xf>
    <xf numFmtId="9" fontId="12" fillId="4" borderId="8" applyAlignment="1" pivotButton="0" quotePrefix="0" xfId="0">
      <alignment horizontal="center" vertical="center"/>
    </xf>
    <xf numFmtId="0" fontId="14" fillId="4" borderId="0" applyAlignment="1" pivotButton="0" quotePrefix="0" xfId="0">
      <alignment vertical="center" wrapText="1" indent="1"/>
    </xf>
    <xf numFmtId="169" fontId="7" fillId="5" borderId="5" applyAlignment="1" pivotButton="0" quotePrefix="0" xfId="0">
      <alignment horizontal="center" vertical="center"/>
    </xf>
    <xf numFmtId="1" fontId="6" fillId="6" borderId="8" applyAlignment="1" pivotButton="0" quotePrefix="0" xfId="0">
      <alignment horizontal="center" vertical="center"/>
    </xf>
    <xf numFmtId="0" fontId="9" fillId="4" borderId="8" applyAlignment="1" pivotButton="0" quotePrefix="0" xfId="0">
      <alignment vertical="center"/>
    </xf>
    <xf numFmtId="0" fontId="9" fillId="4" borderId="0" applyAlignment="1" pivotButton="0" quotePrefix="0" xfId="0">
      <alignment vertical="center" wrapText="1" indent="1"/>
    </xf>
    <xf numFmtId="0" fontId="9" fillId="6" borderId="8" applyAlignment="1" pivotButton="0" quotePrefix="0" xfId="0">
      <alignment vertical="center" indent="1"/>
    </xf>
    <xf numFmtId="0" fontId="8" fillId="0" borderId="0" applyAlignment="1" pivotButton="0" quotePrefix="0" xfId="0">
      <alignment vertical="center" wrapText="1" indent="1"/>
    </xf>
    <xf numFmtId="164" fontId="12" fillId="6" borderId="8" applyAlignment="1" pivotButton="0" quotePrefix="0" xfId="0">
      <alignment horizontal="center" vertical="center"/>
    </xf>
    <xf numFmtId="9" fontId="12" fillId="6" borderId="8" applyAlignment="1" pivotButton="0" quotePrefix="0" xfId="0">
      <alignment horizontal="center" vertical="center"/>
    </xf>
    <xf numFmtId="164" fontId="9" fillId="6" borderId="8" applyAlignment="1" pivotButton="0" quotePrefix="0" xfId="0">
      <alignment horizontal="center" vertical="center"/>
    </xf>
    <xf numFmtId="0" fontId="12" fillId="8" borderId="8" applyAlignment="1" pivotButton="0" quotePrefix="0" xfId="0">
      <alignment vertical="center" wrapText="1" indent="1"/>
    </xf>
    <xf numFmtId="0" fontId="9" fillId="8" borderId="8" applyAlignment="1" pivotButton="0" quotePrefix="0" xfId="0">
      <alignment vertical="center" wrapText="1" indent="1"/>
    </xf>
    <xf numFmtId="166" fontId="0" fillId="0" borderId="0" pivotButton="0" quotePrefix="0" xfId="0"/>
  </cellXfs>
  <cellStyles count="1">
    <cellStyle name="Normal" xfId="0" builtinId="0" hidden="0"/>
  </cellStyles>
  <dxfs count="10">
    <dxf>
      <font>
        <name val="Arial"/>
        <b val="1"/>
        <color rgb="000F766E"/>
        <sz val="8"/>
      </font>
      <fill>
        <patternFill patternType="solid">
          <fgColor rgb="00CCFBF1"/>
        </patternFill>
      </fill>
    </dxf>
    <dxf>
      <font>
        <name val="Arial"/>
        <b val="1"/>
        <color rgb="00B91C1C"/>
        <sz val="8"/>
      </font>
      <fill>
        <patternFill patternType="solid">
          <fgColor rgb="00FEE2E2"/>
        </patternFill>
      </fill>
    </dxf>
    <dxf>
      <font>
        <name val="Arial"/>
        <b val="1"/>
        <color rgb="00B45309"/>
        <sz val="8"/>
      </font>
      <fill>
        <patternFill patternType="solid">
          <fgColor rgb="00FEF3C7"/>
        </patternFill>
      </fill>
    </dxf>
    <dxf>
      <font>
        <name val="Arial"/>
        <b val="1"/>
        <color rgb="0064748B"/>
        <sz val="8"/>
      </font>
      <fill>
        <patternFill patternType="solid">
          <fgColor rgb="00F1F5F9"/>
        </patternFill>
      </fill>
    </dxf>
    <dxf>
      <font>
        <name val="Arial"/>
        <b val="1"/>
        <color rgb="00B91C1C"/>
      </font>
    </dxf>
    <dxf>
      <font>
        <name val="Arial"/>
        <b val="1"/>
        <color rgb="000F766E"/>
      </font>
    </dxf>
    <dxf>
      <font>
        <name val="Arial"/>
        <color rgb="00B91C1C"/>
      </font>
    </dxf>
    <dxf>
      <font>
        <name val="Arial"/>
        <b val="1"/>
        <color rgb="000F766E"/>
      </font>
      <fill>
        <patternFill patternType="solid">
          <fgColor rgb="00CCFBF1"/>
        </patternFill>
      </fill>
    </dxf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i val="1"/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Income vs expenses by month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Income</v>
          </tx>
          <spPr>
            <a:solidFill xmlns:a="http://schemas.openxmlformats.org/drawingml/2006/main">
              <a:srgbClr val="0EA5A4"/>
            </a:solidFill>
            <a:ln xmlns:a="http://schemas.openxmlformats.org/drawingml/2006/main">
              <a:noFill/>
              <a:prstDash val="solid"/>
            </a:ln>
          </spPr>
          <cat>
            <numRef>
              <f>'Year'!$B$8:$B$19</f>
            </numRef>
          </cat>
          <val>
            <numRef>
              <f>'Year'!$C$8:$C$19</f>
            </numRef>
          </val>
        </ser>
        <ser>
          <idx val="1"/>
          <order val="1"/>
          <tx>
            <v>Expenses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'Year'!$B$8:$B$19</f>
            </numRef>
          </cat>
          <val>
            <numRef>
              <f>'Year'!$D$8:$D$19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Balance at end of month</a:t>
            </a:r>
          </a:p>
        </rich>
      </tx>
      <overlay val="0"/>
    </title>
    <plotArea>
      <lineChart>
        <grouping val="standard"/>
        <ser>
          <idx val="0"/>
          <order val="0"/>
          <tx>
            <v>Balance</v>
          </tx>
          <spPr>
            <a:ln xmlns:a="http://schemas.openxmlformats.org/drawingml/2006/main" w="28575">
              <a:solidFill>
                <a:srgbClr val="3B82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'Year'!$B$8:$B$19</f>
            </numRef>
          </cat>
          <val>
            <numRef>
              <f>'Year'!$G$8:$G$19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Savings rate by month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Savings rate</v>
          </tx>
          <spPr>
            <a:solidFill xmlns:a="http://schemas.openxmlformats.org/drawingml/2006/main">
              <a:srgbClr val="8B5CF6"/>
            </a:solidFill>
            <a:ln xmlns:a="http://schemas.openxmlformats.org/drawingml/2006/main">
              <a:noFill/>
              <a:prstDash val="solid"/>
            </a:ln>
          </spPr>
          <cat>
            <numRef>
              <f>'Year'!$B$8:$B$19</f>
            </numRef>
          </cat>
          <val>
            <numRef>
              <f>'Year'!$F$8:$F$19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Budget vs actual spending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Budget</v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'Year'!$B$8:$B$19</f>
            </numRef>
          </cat>
          <val>
            <numRef>
              <f>'Year'!$H$8:$H$19</f>
            </numRef>
          </val>
        </ser>
        <ser>
          <idx val="1"/>
          <order val="1"/>
          <tx>
            <v>Actual</v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noFill/>
              <a:prstDash val="solid"/>
            </a:ln>
          </spPr>
          <cat>
            <numRef>
              <f>'Year'!$B$8:$B$19</f>
            </numRef>
          </cat>
          <val>
            <numRef>
              <f>'Year'!$D$8:$D$19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Top spending categories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Spent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'Data'!$A$25:$A$32</f>
            </numRef>
          </cat>
          <val>
            <numRef>
              <f>'Data'!$B$25:$B$32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Budget vs actual by category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Budget</v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'Data'!$A$6:$A$21</f>
            </numRef>
          </cat>
          <val>
            <numRef>
              <f>'Data'!$B$6:$B$21</f>
            </numRef>
          </val>
        </ser>
        <ser>
          <idx val="1"/>
          <order val="1"/>
          <tx>
            <v>Actual</v>
          </tx>
          <spPr>
            <a:solidFill xmlns:a="http://schemas.openxmlformats.org/drawingml/2006/main">
              <a:srgbClr val="0EA5A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'Data'!$A$6:$A$21</f>
            </numRef>
          </cat>
          <val>
            <numRef>
              <f>'Data'!$C$6:$C$21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Spending by payment method</a:t>
            </a:r>
          </a:p>
        </rich>
      </tx>
      <overlay val="0"/>
    </title>
    <plotArea>
      <doughnutChart>
        <varyColors val="1"/>
        <ser>
          <idx val="0"/>
          <order val="0"/>
          <tx>
            <v>Spending by payment method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A5A4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3B82F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59E0B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B5CF6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EF4444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cat>
            <numRef>
              <f>'Data'!$A$37:$A$41</f>
            </numRef>
          </cat>
          <val>
            <numRef>
              <f>'Data'!$B$37:$B$41</f>
            </numRef>
          </val>
        </ser>
        <firstSliceAng val="0"/>
        <holeSize val="62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Spending by weekday (year)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Spent</v>
          </tx>
          <spPr>
            <a:solidFill xmlns:a="http://schemas.openxmlformats.org/drawingml/2006/main">
              <a:srgbClr val="3B82F6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'Data'!$A$45:$A$51</f>
            </numRef>
          </cat>
          <val>
            <numRef>
              <f>'Data'!$B$45:$B$51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Savings goals progress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Progress</v>
          </tx>
          <spPr>
            <a:solidFill xmlns:a="http://schemas.openxmlformats.org/drawingml/2006/main">
              <a:srgbClr val="0EA5A4"/>
            </a:solidFill>
            <a:ln xmlns:a="http://schemas.openxmlformats.org/drawingml/2006/main">
              <a:noFill/>
              <a:prstDash val="solid"/>
            </a:ln>
          </spPr>
          <cat>
            <numRef>
              <f>'Goals'!$B$7:$B$14</f>
            </numRef>
          </cat>
          <val>
            <numRef>
              <f>'Goals'!$G$7:$G$14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0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Income vs expenses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Income</v>
          </tx>
          <spPr>
            <a:solidFill xmlns:a="http://schemas.openxmlformats.org/drawingml/2006/main">
              <a:srgbClr val="0EA5A4"/>
            </a:solidFill>
            <a:ln xmlns:a="http://schemas.openxmlformats.org/drawingml/2006/main">
              <a:noFill/>
              <a:prstDash val="solid"/>
            </a:ln>
          </spPr>
          <cat>
            <numRef>
              <f>'Year'!$B$8:$B$19</f>
            </numRef>
          </cat>
          <val>
            <numRef>
              <f>'Year'!$C$8:$C$19</f>
            </numRef>
          </val>
        </ser>
        <ser>
          <idx val="1"/>
          <order val="1"/>
          <tx>
            <v>Expenses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'Year'!$B$8:$B$19</f>
            </numRef>
          </cat>
          <val>
            <numRef>
              <f>'Year'!$D$8:$D$19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Balance at end of month</a:t>
            </a:r>
          </a:p>
        </rich>
      </tx>
      <overlay val="0"/>
    </title>
    <plotArea>
      <lineChart>
        <grouping val="standard"/>
        <ser>
          <idx val="0"/>
          <order val="0"/>
          <tx>
            <v>Balance</v>
          </tx>
          <spPr>
            <a:ln xmlns:a="http://schemas.openxmlformats.org/drawingml/2006/main" w="28575">
              <a:solidFill>
                <a:srgbClr val="3B82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'Year'!$B$8:$B$19</f>
            </numRef>
          </cat>
          <val>
            <numRef>
              <f>'Year'!$G$8:$G$19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Progress toward each goal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Progress</v>
          </tx>
          <spPr>
            <a:solidFill xmlns:a="http://schemas.openxmlformats.org/drawingml/2006/main">
              <a:srgbClr val="0EA5A4"/>
            </a:solidFill>
            <a:ln xmlns:a="http://schemas.openxmlformats.org/drawingml/2006/main">
              <a:noFill/>
              <a:prstDash val="solid"/>
            </a:ln>
          </spPr>
          <cat>
            <numRef>
              <f>'Goals'!$B$7:$B$14</f>
            </numRef>
          </cat>
          <val>
            <numRef>
              <f>'Goals'!$G$7:$G$14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Saved vs target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Target</v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'Goals'!$B$7:$B$14</f>
            </numRef>
          </cat>
          <val>
            <numRef>
              <f>'Goals'!$C$7:$C$14</f>
            </numRef>
          </val>
        </ser>
        <ser>
          <idx val="1"/>
          <order val="1"/>
          <tx>
            <v>Saved</v>
          </tx>
          <spPr>
            <a:solidFill xmlns:a="http://schemas.openxmlformats.org/drawingml/2006/main">
              <a:srgbClr val="0EA5A4"/>
            </a:solidFill>
            <a:ln xmlns:a="http://schemas.openxmlformats.org/drawingml/2006/main">
              <a:noFill/>
              <a:prstDash val="solid"/>
            </a:ln>
          </spPr>
          <cat>
            <numRef>
              <f>'Goals'!$B$7:$B$14</f>
            </numRef>
          </cat>
          <val>
            <numRef>
              <f>'Goals'!$D$7:$D$14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Balance by debt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Balance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'Debts'!$B$7:$B$14</f>
            </numRef>
          </cat>
          <val>
            <numRef>
              <f>'Debts'!$C$7:$C$14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Total interest by debt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Interest</v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noFill/>
              <a:prstDash val="solid"/>
            </a:ln>
          </spPr>
          <cat>
            <numRef>
              <f>'Debts'!$B$7:$B$14</f>
            </numRef>
          </cat>
          <val>
            <numRef>
              <f>'Debts'!$G$7:$G$14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Monthly cost of your first 10 items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Per month</v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noFill/>
              <a:prstDash val="solid"/>
            </a:ln>
          </spPr>
          <cat>
            <numRef>
              <f>'Subscriptions'!$B$7:$B$16</f>
            </numRef>
          </cat>
          <val>
            <numRef>
              <f>'Subscriptions'!$F$7:$F$16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Net worth over time</a:t>
            </a:r>
          </a:p>
        </rich>
      </tx>
      <overlay val="0"/>
    </title>
    <plotArea>
      <lineChart>
        <grouping val="standard"/>
        <ser>
          <idx val="0"/>
          <order val="0"/>
          <tx>
            <v>Net worth</v>
          </tx>
          <spPr>
            <a:ln xmlns:a="http://schemas.openxmlformats.org/drawingml/2006/main" w="28575">
              <a:solidFill>
                <a:srgbClr val="0EA5A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 Worth'!$B$7:$B$18</f>
            </numRef>
          </cat>
          <val>
            <numRef>
              <f>'Net Worth'!$E$7:$E$18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Assets vs liabilities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Assets</v>
          </tx>
          <spPr>
            <a:solidFill xmlns:a="http://schemas.openxmlformats.org/drawingml/2006/main">
              <a:srgbClr val="0EA5A4"/>
            </a:solidFill>
            <a:ln xmlns:a="http://schemas.openxmlformats.org/drawingml/2006/main">
              <a:noFill/>
              <a:prstDash val="solid"/>
            </a:ln>
          </spPr>
          <cat>
            <numRef>
              <f>'Net Worth'!$B$7:$B$18</f>
            </numRef>
          </cat>
          <val>
            <numRef>
              <f>'Net Worth'!$C$7:$C$18</f>
            </numRef>
          </val>
        </ser>
        <ser>
          <idx val="1"/>
          <order val="1"/>
          <tx>
            <v>Liabilities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'Net Worth'!$B$7:$B$18</f>
            </numRef>
          </cat>
          <val>
            <numRef>
              <f>'Net Worth'!$D$7:$D$18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B2A41"/>
                </a:solidFill>
                <a:latin typeface="Arial"/>
              </a:defRPr>
            </a:pPr>
            <a:r>
              <a:rPr sz="1100" b="1">
                <a:solidFill>
                  <a:srgbClr val="1B2A41"/>
                </a:solidFill>
                <a:latin typeface="Arial"/>
              </a:rPr>
              <a:t>Compound growth over 30 years</a:t>
            </a:r>
          </a:p>
        </rich>
      </tx>
      <overlay val="0"/>
    </title>
    <plotArea>
      <lineChart>
        <grouping val="standard"/>
        <ser>
          <idx val="0"/>
          <order val="0"/>
          <tx>
            <v>Balance</v>
          </tx>
          <spPr>
            <a:ln xmlns:a="http://schemas.openxmlformats.org/drawingml/2006/main" w="28575">
              <a:solidFill>
                <a:srgbClr val="0EA5A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'Calculators'!$B$34:$B$64</f>
            </numRef>
          </cat>
          <val>
            <numRef>
              <f>'Calculators'!$C$34:$C$64</f>
            </numRef>
          </val>
          <smooth val="0"/>
        </ser>
        <ser>
          <idx val="1"/>
          <order val="1"/>
          <tx>
            <v>Contributed</v>
          </tx>
          <spPr>
            <a:ln xmlns:a="http://schemas.openxmlformats.org/drawingml/2006/main" w="19050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'Calculators'!$B$34:$B$64</f>
            </numRef>
          </cat>
          <val>
            <numRef>
              <f>'Calculators'!$D$34:$D$64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0.xml" Id="rId1"/><Relationship Type="http://schemas.openxmlformats.org/officeDocument/2006/relationships/chart" Target="/xl/charts/chart11.xml" Id="rId2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2.xml" Id="rId1"/><Relationship Type="http://schemas.openxmlformats.org/officeDocument/2006/relationships/chart" Target="/xl/charts/chart13.xml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4.xml" Id="rId1"/><Relationship Type="http://schemas.openxmlformats.org/officeDocument/2006/relationships/chart" Target="/xl/charts/chart15.xml" Id="rId2"/></Relationships>
</file>

<file path=xl/drawings/_rels/drawing5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17.xml" Id="rId1"/><Relationship Type="http://schemas.openxmlformats.org/officeDocument/2006/relationships/chart" Target="/xl/charts/chart18.xml" Id="rId2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5256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5256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38</row>
      <rowOff>0</rowOff>
    </from>
    <ext cx="5256000" cy="280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38</row>
      <rowOff>0</rowOff>
    </from>
    <ext cx="5256000" cy="280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55</row>
      <rowOff>0</rowOff>
    </from>
    <ext cx="5256000" cy="280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7</col>
      <colOff>0</colOff>
      <row>55</row>
      <rowOff>0</rowOff>
    </from>
    <ext cx="5256000" cy="280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1</col>
      <colOff>0</colOff>
      <row>71</row>
      <rowOff>0</rowOff>
    </from>
    <ext cx="3491999" cy="2808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5</col>
      <colOff>0</colOff>
      <row>71</row>
      <rowOff>0</rowOff>
    </from>
    <ext cx="3491999" cy="2808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9</col>
      <colOff>0</colOff>
      <row>71</row>
      <rowOff>0</rowOff>
    </from>
    <ext cx="3491999" cy="2808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11</col>
      <colOff>0</colOff>
      <row>5</row>
      <rowOff>0</rowOff>
    </from>
    <ext cx="594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21</row>
      <rowOff>0</rowOff>
    </from>
    <ext cx="5940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11</col>
      <colOff>0</colOff>
      <row>5</row>
      <rowOff>0</rowOff>
    </from>
    <ext cx="576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21</row>
      <rowOff>0</rowOff>
    </from>
    <ext cx="5760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11</col>
      <colOff>0</colOff>
      <row>5</row>
      <rowOff>0</rowOff>
    </from>
    <ext cx="576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21</row>
      <rowOff>0</rowOff>
    </from>
    <ext cx="5760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10</col>
      <colOff>0</colOff>
      <row>5</row>
      <rowOff>0</rowOff>
    </from>
    <ext cx="558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7</col>
      <colOff>0</colOff>
      <row>5</row>
      <rowOff>0</rowOff>
    </from>
    <ext cx="558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5580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7</col>
      <colOff>0</colOff>
      <row>5</row>
      <rowOff>0</rowOff>
    </from>
    <ext cx="55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000EA5A4"/>
    <outlinePr summaryBelow="1" summaryRight="1"/>
    <pageSetUpPr fitToPage="1"/>
  </sheetPr>
  <dimension ref="A1:N32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 t="inlineStr">
        <is>
          <t>BUDGET PLANNER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8" customHeight="1">
      <c r="A2" s="1" t="n"/>
      <c r="B2" s="3">
        <f>'Settings'!$C$7</f>
        <v/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18" customHeight="1">
      <c r="A3" s="1" t="n"/>
      <c r="B3" s="4" t="inlineStr">
        <is>
          <t>Budget &amp; finance planner  ·  track, plan and grow your money in one workbook.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6" ht="20" customHeight="1">
      <c r="B6" s="6" t="inlineStr">
        <is>
          <t>INCOME (MONTH)</t>
        </is>
      </c>
      <c r="C6" s="6" t="n"/>
      <c r="D6" s="6" t="n"/>
      <c r="E6" s="7" t="inlineStr">
        <is>
          <t>EXPENSES (MONTH)</t>
        </is>
      </c>
      <c r="F6" s="7" t="n"/>
      <c r="G6" s="7" t="n"/>
      <c r="H6" s="8" t="inlineStr">
        <is>
          <t>SAVINGS RATE</t>
        </is>
      </c>
      <c r="I6" s="8" t="n"/>
      <c r="J6" s="8" t="n"/>
      <c r="K6" s="9" t="inlineStr">
        <is>
          <t>BALANCE</t>
        </is>
      </c>
      <c r="L6" s="9" t="n"/>
      <c r="M6" s="9" t="n"/>
    </row>
    <row r="7" ht="40" customHeight="1">
      <c r="B7" s="10">
        <f>'Dashboard'!B7</f>
        <v/>
      </c>
      <c r="C7" s="10" t="n"/>
      <c r="D7" s="10" t="n"/>
      <c r="E7" s="10">
        <f>'Dashboard'!D7</f>
        <v/>
      </c>
      <c r="F7" s="10" t="n"/>
      <c r="G7" s="10" t="n"/>
      <c r="H7" s="11">
        <f>'Dashboard'!H7</f>
        <v/>
      </c>
      <c r="I7" s="11" t="n"/>
      <c r="J7" s="11" t="n"/>
      <c r="K7" s="10">
        <f>'Dashboard'!L7</f>
        <v/>
      </c>
      <c r="L7" s="10" t="n"/>
      <c r="M7" s="10" t="n"/>
    </row>
    <row r="9" ht="24" customHeight="1">
      <c r="B9" s="12" t="inlineStr">
        <is>
          <t>OVERVIEW</t>
        </is>
      </c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</row>
    <row r="10" ht="24" customHeight="1">
      <c r="B10" s="14" t="inlineStr">
        <is>
          <t xml:space="preserve">  Dashboard</t>
        </is>
      </c>
      <c r="C10" s="15" t="n"/>
      <c r="D10" s="15" t="n"/>
      <c r="E10" s="15" t="n"/>
      <c r="F10" s="14" t="inlineStr">
        <is>
          <t xml:space="preserve">  Transactions</t>
        </is>
      </c>
      <c r="G10" s="15" t="n"/>
      <c r="H10" s="15" t="n"/>
      <c r="I10" s="15" t="n"/>
      <c r="J10" s="14" t="inlineStr">
        <is>
          <t xml:space="preserve">  Budget</t>
        </is>
      </c>
      <c r="K10" s="15" t="n"/>
      <c r="L10" s="15" t="n"/>
      <c r="M10" s="15" t="n"/>
    </row>
    <row r="11" ht="34" customHeight="1">
      <c r="B11" s="16" t="inlineStr">
        <is>
          <t>Monthly KPIs, coach insights and 9 live charts.</t>
        </is>
      </c>
      <c r="C11" s="16" t="n"/>
      <c r="D11" s="16" t="n"/>
      <c r="E11" s="16" t="n"/>
      <c r="F11" s="16" t="inlineStr">
        <is>
          <t>Log income and expenses in seconds.</t>
        </is>
      </c>
      <c r="G11" s="16" t="n"/>
      <c r="H11" s="16" t="n"/>
      <c r="I11" s="16" t="n"/>
      <c r="J11" s="16" t="inlineStr">
        <is>
          <t>Plan every category, track actual and variance.</t>
        </is>
      </c>
      <c r="K11" s="16" t="n"/>
      <c r="L11" s="16" t="n"/>
      <c r="M11" s="16" t="n"/>
    </row>
    <row r="12" ht="8" customHeight="1"/>
    <row r="13" ht="24" customHeight="1">
      <c r="B13" s="14" t="inlineStr">
        <is>
          <t xml:space="preserve">  Year</t>
        </is>
      </c>
      <c r="C13" s="15" t="n"/>
      <c r="D13" s="15" t="n"/>
      <c r="E13" s="15" t="n"/>
    </row>
    <row r="14" ht="34" customHeight="1">
      <c r="B14" s="16" t="inlineStr">
        <is>
          <t>12-month summary of income, spending and savings.</t>
        </is>
      </c>
      <c r="C14" s="16" t="n"/>
      <c r="D14" s="16" t="n"/>
      <c r="E14" s="16" t="n"/>
    </row>
    <row r="15" ht="8" customHeight="1"/>
    <row r="16" ht="24" customHeight="1">
      <c r="B16" s="17" t="inlineStr">
        <is>
          <t>PLAN</t>
        </is>
      </c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</row>
    <row r="17" ht="24" customHeight="1">
      <c r="B17" s="19" t="inlineStr">
        <is>
          <t xml:space="preserve">  Goals</t>
        </is>
      </c>
      <c r="C17" s="15" t="n"/>
      <c r="D17" s="15" t="n"/>
      <c r="E17" s="15" t="n"/>
      <c r="F17" s="19" t="inlineStr">
        <is>
          <t xml:space="preserve">  Debts</t>
        </is>
      </c>
      <c r="G17" s="15" t="n"/>
      <c r="H17" s="15" t="n"/>
      <c r="I17" s="15" t="n"/>
      <c r="J17" s="19" t="inlineStr">
        <is>
          <t xml:space="preserve">  Subscriptions</t>
        </is>
      </c>
      <c r="K17" s="15" t="n"/>
      <c r="L17" s="15" t="n"/>
      <c r="M17" s="15" t="n"/>
    </row>
    <row r="18" ht="34" customHeight="1">
      <c r="B18" s="20" t="inlineStr">
        <is>
          <t>Savings goals with progress and completion dates.</t>
        </is>
      </c>
      <c r="C18" s="20" t="n"/>
      <c r="D18" s="20" t="n"/>
      <c r="E18" s="20" t="n"/>
      <c r="F18" s="20" t="inlineStr">
        <is>
          <t>Payoff dates, interest and snowball / avalanche order.</t>
        </is>
      </c>
      <c r="G18" s="20" t="n"/>
      <c r="H18" s="20" t="n"/>
      <c r="I18" s="20" t="n"/>
      <c r="J18" s="20" t="inlineStr">
        <is>
          <t>Every recurring cost, monthly and yearly.</t>
        </is>
      </c>
      <c r="K18" s="20" t="n"/>
      <c r="L18" s="20" t="n"/>
      <c r="M18" s="20" t="n"/>
    </row>
    <row r="19" ht="8" customHeight="1"/>
    <row r="20" ht="24" customHeight="1">
      <c r="B20" s="19" t="inlineStr">
        <is>
          <t xml:space="preserve">  Net Worth</t>
        </is>
      </c>
      <c r="C20" s="15" t="n"/>
      <c r="D20" s="15" t="n"/>
      <c r="E20" s="15" t="n"/>
    </row>
    <row r="21" ht="34" customHeight="1">
      <c r="B21" s="20" t="inlineStr">
        <is>
          <t>Assets minus liabilities, month by month.</t>
        </is>
      </c>
      <c r="C21" s="20" t="n"/>
      <c r="D21" s="20" t="n"/>
      <c r="E21" s="20" t="n"/>
    </row>
    <row r="22" ht="8" customHeight="1"/>
    <row r="23" ht="24" customHeight="1">
      <c r="B23" s="21" t="inlineStr">
        <is>
          <t>LEARN</t>
        </is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</row>
    <row r="24" ht="24" customHeight="1">
      <c r="B24" s="23" t="inlineStr">
        <is>
          <t xml:space="preserve">  Calculators</t>
        </is>
      </c>
      <c r="C24" s="15" t="n"/>
      <c r="D24" s="15" t="n"/>
      <c r="E24" s="15" t="n"/>
      <c r="F24" s="23" t="inlineStr">
        <is>
          <t xml:space="preserve">  Playbook</t>
        </is>
      </c>
      <c r="G24" s="15" t="n"/>
      <c r="H24" s="15" t="n"/>
      <c r="I24" s="15" t="n"/>
      <c r="J24" s="23" t="inlineStr">
        <is>
          <t xml:space="preserve">  Glossary</t>
        </is>
      </c>
      <c r="K24" s="15" t="n"/>
      <c r="L24" s="15" t="n"/>
      <c r="M24" s="15" t="n"/>
    </row>
    <row r="25" ht="34" customHeight="1">
      <c r="B25" s="24" t="inlineStr">
        <is>
          <t>50/30/20, emergency fund, compound growth, habit cost.</t>
        </is>
      </c>
      <c r="C25" s="24" t="n"/>
      <c r="D25" s="24" t="n"/>
      <c r="E25" s="24" t="n"/>
      <c r="F25" s="24" t="inlineStr">
        <is>
          <t>24 practical money habits.</t>
        </is>
      </c>
      <c r="G25" s="24" t="n"/>
      <c r="H25" s="24" t="n"/>
      <c r="I25" s="24" t="n"/>
      <c r="J25" s="24" t="inlineStr">
        <is>
          <t>35 money terms explained.</t>
        </is>
      </c>
      <c r="K25" s="24" t="n"/>
      <c r="L25" s="24" t="n"/>
      <c r="M25" s="24" t="n"/>
    </row>
    <row r="26" ht="8" customHeight="1"/>
    <row r="27" ht="24" customHeight="1">
      <c r="B27" s="25" t="inlineStr">
        <is>
          <t>SETUP</t>
        </is>
      </c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r="28" ht="24" customHeight="1">
      <c r="B28" s="27" t="inlineStr">
        <is>
          <t xml:space="preserve">  Start Here</t>
        </is>
      </c>
      <c r="C28" s="15" t="n"/>
      <c r="D28" s="15" t="n"/>
      <c r="E28" s="15" t="n"/>
      <c r="F28" s="27" t="inlineStr">
        <is>
          <t xml:space="preserve">  Settings</t>
        </is>
      </c>
      <c r="G28" s="15" t="n"/>
      <c r="H28" s="15" t="n"/>
      <c r="I28" s="15" t="n"/>
      <c r="J28" s="27" t="inlineStr">
        <is>
          <t xml:space="preserve">  Lists</t>
        </is>
      </c>
      <c r="K28" s="15" t="n"/>
      <c r="L28" s="15" t="n"/>
      <c r="M28" s="15" t="n"/>
    </row>
    <row r="29" ht="34" customHeight="1">
      <c r="B29" s="28" t="inlineStr">
        <is>
          <t>The 10-step path and FAQ.</t>
        </is>
      </c>
      <c r="C29" s="28" t="n"/>
      <c r="D29" s="28" t="n"/>
      <c r="E29" s="28" t="n"/>
      <c r="F29" s="28" t="inlineStr">
        <is>
          <t>Year, balance and targets.</t>
        </is>
      </c>
      <c r="G29" s="28" t="n"/>
      <c r="H29" s="28" t="n"/>
      <c r="I29" s="28" t="n"/>
      <c r="J29" s="28" t="inlineStr">
        <is>
          <t>Your categories and payment methods.</t>
        </is>
      </c>
      <c r="K29" s="28" t="n"/>
      <c r="L29" s="28" t="n"/>
      <c r="M29" s="28" t="n"/>
    </row>
    <row r="30" ht="8" customHeight="1"/>
    <row r="32">
      <c r="B32" s="29" t="inlineStr">
        <is>
          <t>This workbook is a tracking and educational tool. It is not financial, tax or investment advice.</t>
        </is>
      </c>
      <c r="C32" s="29" t="n"/>
      <c r="D32" s="29" t="n"/>
      <c r="E32" s="29" t="n"/>
      <c r="F32" s="29" t="n"/>
      <c r="G32" s="29" t="n"/>
      <c r="H32" s="29" t="n"/>
      <c r="I32" s="29" t="n"/>
      <c r="J32" s="29" t="n"/>
      <c r="K32" s="29" t="n"/>
      <c r="L32" s="29" t="n"/>
      <c r="M32" s="29" t="n"/>
    </row>
  </sheetData>
  <mergeCells count="41">
    <mergeCell ref="B23:M23"/>
    <mergeCell ref="B28:E28"/>
    <mergeCell ref="B24:E24"/>
    <mergeCell ref="B20:E20"/>
    <mergeCell ref="J18:M18"/>
    <mergeCell ref="H7:J7"/>
    <mergeCell ref="E6:G6"/>
    <mergeCell ref="J17:M17"/>
    <mergeCell ref="F11:I11"/>
    <mergeCell ref="B25:E25"/>
    <mergeCell ref="F29:I29"/>
    <mergeCell ref="B9:M9"/>
    <mergeCell ref="F25:I25"/>
    <mergeCell ref="J29:M29"/>
    <mergeCell ref="E7:G7"/>
    <mergeCell ref="F10:I10"/>
    <mergeCell ref="B6:D6"/>
    <mergeCell ref="K7:M7"/>
    <mergeCell ref="J10:M10"/>
    <mergeCell ref="J28:M28"/>
    <mergeCell ref="B18:E18"/>
    <mergeCell ref="F28:I28"/>
    <mergeCell ref="K6:M6"/>
    <mergeCell ref="B21:E21"/>
    <mergeCell ref="F24:I24"/>
    <mergeCell ref="B32:M32"/>
    <mergeCell ref="B11:E11"/>
    <mergeCell ref="J24:M24"/>
    <mergeCell ref="B7:D7"/>
    <mergeCell ref="B14:E14"/>
    <mergeCell ref="F18:I18"/>
    <mergeCell ref="B16:M16"/>
    <mergeCell ref="B17:E17"/>
    <mergeCell ref="F17:I17"/>
    <mergeCell ref="B13:E13"/>
    <mergeCell ref="J11:M11"/>
    <mergeCell ref="B29:E29"/>
    <mergeCell ref="B27:M27"/>
    <mergeCell ref="B10:E10"/>
    <mergeCell ref="J25:M25"/>
    <mergeCell ref="H6:J6"/>
  </mergeCells>
  <hyperlinks>
    <hyperlink ref="B10" location="'Dashboard'!A1" display="Dashboard"/>
    <hyperlink ref="F10" location="'Transactions'!A1" display="Transactions"/>
    <hyperlink ref="J10" location="'Budget'!A1" display="Budget"/>
    <hyperlink ref="B13" location="'Year'!A1" display="Year"/>
    <hyperlink ref="B17" location="'Goals'!A1" display="Goals"/>
    <hyperlink ref="F17" location="'Debts'!A1" display="Debts"/>
    <hyperlink ref="J17" location="'Subscriptions'!A1" display="Subscriptions"/>
    <hyperlink ref="B20" location="'Net Worth'!A1" display="Net Worth"/>
    <hyperlink ref="B24" location="'Calculators'!A1" display="Calculators"/>
    <hyperlink ref="F24" location="'Playbook'!A1" display="Playbook"/>
    <hyperlink ref="J24" location="'Glossary'!A1" display="Glossary"/>
    <hyperlink ref="B28" location="'Start Here'!A1" display="Start Here"/>
    <hyperlink ref="F28" location="'Settings'!A1" display="Settings"/>
    <hyperlink ref="J28" location="'Lists'!A1" display="Lists"/>
  </hyperlinks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K2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32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2" customWidth="1" min="11" max="11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1" t="n"/>
      <c r="B2" s="30" t="inlineStr">
        <is>
          <t>Start here</t>
        </is>
      </c>
      <c r="C2" s="1" t="n"/>
      <c r="D2" s="1" t="n"/>
      <c r="E2" s="1" t="n"/>
      <c r="F2" s="1" t="n"/>
      <c r="G2" s="1" t="n"/>
      <c r="H2" s="1" t="n"/>
      <c r="I2" s="31" t="inlineStr">
        <is>
          <t>← Accueil</t>
        </is>
      </c>
      <c r="J2" s="1" t="n"/>
      <c r="K2" s="1" t="n"/>
    </row>
    <row r="3" ht="18" customHeight="1">
      <c r="A3" s="1" t="n"/>
      <c r="B3" s="4" t="inlineStr">
        <is>
          <t>Set up in 10 minutes, then use it for a few minutes each week.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6" ht="24" customHeight="1">
      <c r="B6" s="12" t="inlineStr">
        <is>
          <t>YOUR 10-STEP PATH</t>
        </is>
      </c>
      <c r="C6" s="13" t="n"/>
      <c r="D6" s="13" t="n"/>
      <c r="E6" s="13" t="n"/>
      <c r="F6" s="13" t="n"/>
      <c r="G6" s="13" t="n"/>
      <c r="H6" s="13" t="n"/>
      <c r="I6" s="13" t="n"/>
      <c r="J6" s="13" t="n"/>
    </row>
    <row r="7" ht="36" customHeight="1">
      <c r="B7" s="32" t="inlineStr">
        <is>
          <t>1</t>
        </is>
      </c>
      <c r="C7" s="33" t="inlineStr">
        <is>
          <t>Set your year and opening balance</t>
        </is>
      </c>
      <c r="D7" s="34" t="inlineStr">
        <is>
          <t>Settings</t>
        </is>
      </c>
      <c r="E7" s="35" t="inlineStr">
        <is>
          <t>Choose the budget year, the dashboard month, your opening balance, savings target and safety-net target.</t>
        </is>
      </c>
      <c r="F7" s="35" t="n"/>
      <c r="G7" s="35" t="n"/>
      <c r="H7" s="35" t="n"/>
      <c r="I7" s="35" t="n"/>
      <c r="J7" s="35" t="n"/>
    </row>
    <row r="8" ht="36" customHeight="1">
      <c r="B8" s="32" t="inlineStr">
        <is>
          <t>2</t>
        </is>
      </c>
      <c r="C8" s="33" t="inlineStr">
        <is>
          <t>Personalize your categories</t>
        </is>
      </c>
      <c r="D8" s="34" t="inlineStr">
        <is>
          <t>Lists</t>
        </is>
      </c>
      <c r="E8" s="35" t="inlineStr">
        <is>
          <t>Rename the expense and income categories and payment methods to match your life. Menus update everywhere.</t>
        </is>
      </c>
      <c r="F8" s="35" t="n"/>
      <c r="G8" s="35" t="n"/>
      <c r="H8" s="35" t="n"/>
      <c r="I8" s="35" t="n"/>
      <c r="J8" s="35" t="n"/>
    </row>
    <row r="9" ht="36" customHeight="1">
      <c r="B9" s="32" t="inlineStr">
        <is>
          <t>3</t>
        </is>
      </c>
      <c r="C9" s="33" t="inlineStr">
        <is>
          <t>Set your monthly budget</t>
        </is>
      </c>
      <c r="D9" s="34" t="inlineStr">
        <is>
          <t>Budget</t>
        </is>
      </c>
      <c r="E9" s="35" t="inlineStr">
        <is>
          <t>Type a planned amount for each category and each month, plus your planned income. The sheet shows actual and variance automatically.</t>
        </is>
      </c>
      <c r="F9" s="35" t="n"/>
      <c r="G9" s="35" t="n"/>
      <c r="H9" s="35" t="n"/>
      <c r="I9" s="35" t="n"/>
      <c r="J9" s="35" t="n"/>
    </row>
    <row r="10" ht="36" customHeight="1">
      <c r="B10" s="32" t="inlineStr">
        <is>
          <t>4</t>
        </is>
      </c>
      <c r="C10" s="33" t="inlineStr">
        <is>
          <t>Log your transactions</t>
        </is>
      </c>
      <c r="D10" s="34" t="inlineStr">
        <is>
          <t>Transactions</t>
        </is>
      </c>
      <c r="E10" s="35" t="inlineStr">
        <is>
          <t>One row per transaction: date, description, type, category, payment method and a positive amount.</t>
        </is>
      </c>
      <c r="F10" s="35" t="n"/>
      <c r="G10" s="35" t="n"/>
      <c r="H10" s="35" t="n"/>
      <c r="I10" s="35" t="n"/>
      <c r="J10" s="35" t="n"/>
    </row>
    <row r="11" ht="36" customHeight="1">
      <c r="B11" s="32" t="inlineStr">
        <is>
          <t>5</t>
        </is>
      </c>
      <c r="C11" s="33" t="inlineStr">
        <is>
          <t>Read your dashboard weekly</t>
        </is>
      </c>
      <c r="D11" s="34" t="inlineStr">
        <is>
          <t>Dashboard</t>
        </is>
      </c>
      <c r="E11" s="35" t="inlineStr">
        <is>
          <t>Pick the month in Settings. Read the coach insights, trends and where your money goes.</t>
        </is>
      </c>
      <c r="F11" s="35" t="n"/>
      <c r="G11" s="35" t="n"/>
      <c r="H11" s="35" t="n"/>
      <c r="I11" s="35" t="n"/>
      <c r="J11" s="35" t="n"/>
    </row>
    <row r="12" ht="36" customHeight="1">
      <c r="B12" s="32" t="inlineStr">
        <is>
          <t>6</t>
        </is>
      </c>
      <c r="C12" s="33" t="inlineStr">
        <is>
          <t>Fund your goals</t>
        </is>
      </c>
      <c r="D12" s="34" t="inlineStr">
        <is>
          <t>Goals</t>
        </is>
      </c>
      <c r="E12" s="35" t="inlineStr">
        <is>
          <t>Add your savings goals with target, amount saved and monthly contribution to see completion dates.</t>
        </is>
      </c>
      <c r="F12" s="35" t="n"/>
      <c r="G12" s="35" t="n"/>
      <c r="H12" s="35" t="n"/>
      <c r="I12" s="35" t="n"/>
      <c r="J12" s="35" t="n"/>
    </row>
    <row r="13" ht="36" customHeight="1">
      <c r="B13" s="32" t="inlineStr">
        <is>
          <t>7</t>
        </is>
      </c>
      <c r="C13" s="33" t="inlineStr">
        <is>
          <t>Plan your debt payoff</t>
        </is>
      </c>
      <c r="D13" s="34" t="inlineStr">
        <is>
          <t>Debts</t>
        </is>
      </c>
      <c r="E13" s="35" t="inlineStr">
        <is>
          <t>List each debt to see payoff dates, interest and the snowball or avalanche order.</t>
        </is>
      </c>
      <c r="F13" s="35" t="n"/>
      <c r="G13" s="35" t="n"/>
      <c r="H13" s="35" t="n"/>
      <c r="I13" s="35" t="n"/>
      <c r="J13" s="35" t="n"/>
    </row>
    <row r="14" ht="36" customHeight="1">
      <c r="B14" s="32" t="inlineStr">
        <is>
          <t>8</t>
        </is>
      </c>
      <c r="C14" s="33" t="inlineStr">
        <is>
          <t>Audit recurring costs</t>
        </is>
      </c>
      <c r="D14" s="34" t="inlineStr">
        <is>
          <t>Subscriptions</t>
        </is>
      </c>
      <c r="E14" s="35" t="inlineStr">
        <is>
          <t>List your subscriptions and bills to see the monthly and yearly total.</t>
        </is>
      </c>
      <c r="F14" s="35" t="n"/>
      <c r="G14" s="35" t="n"/>
      <c r="H14" s="35" t="n"/>
      <c r="I14" s="35" t="n"/>
      <c r="J14" s="35" t="n"/>
    </row>
    <row r="15" ht="36" customHeight="1">
      <c r="B15" s="32" t="inlineStr">
        <is>
          <t>9</t>
        </is>
      </c>
      <c r="C15" s="33" t="inlineStr">
        <is>
          <t>Track net worth monthly</t>
        </is>
      </c>
      <c r="D15" s="34" t="inlineStr">
        <is>
          <t>Net Worth</t>
        </is>
      </c>
      <c r="E15" s="35" t="inlineStr">
        <is>
          <t>Enter total assets and liabilities once a month and watch the trend.</t>
        </is>
      </c>
      <c r="F15" s="35" t="n"/>
      <c r="G15" s="35" t="n"/>
      <c r="H15" s="35" t="n"/>
      <c r="I15" s="35" t="n"/>
      <c r="J15" s="35" t="n"/>
    </row>
    <row r="16" ht="36" customHeight="1">
      <c r="B16" s="32" t="inlineStr">
        <is>
          <t>10</t>
        </is>
      </c>
      <c r="C16" s="33" t="inlineStr">
        <is>
          <t>Keep learning</t>
        </is>
      </c>
      <c r="D16" s="34" t="inlineStr">
        <is>
          <t>Playbook</t>
        </is>
      </c>
      <c r="E16" s="35" t="inlineStr">
        <is>
          <t>Use the Playbook, Calculators and Glossary to build stronger money habits.</t>
        </is>
      </c>
      <c r="F16" s="35" t="n"/>
      <c r="G16" s="35" t="n"/>
      <c r="H16" s="35" t="n"/>
      <c r="I16" s="35" t="n"/>
      <c r="J16" s="35" t="n"/>
    </row>
    <row r="18" ht="24" customHeight="1">
      <c r="B18" s="36" t="inlineStr">
        <is>
          <t>FREQUENTLY ASKED QUESTIONS</t>
        </is>
      </c>
      <c r="C18" s="37" t="n"/>
      <c r="D18" s="37" t="n"/>
      <c r="E18" s="37" t="n"/>
      <c r="F18" s="37" t="n"/>
      <c r="G18" s="37" t="n"/>
      <c r="H18" s="37" t="n"/>
      <c r="I18" s="37" t="n"/>
      <c r="J18" s="37" t="n"/>
    </row>
    <row r="19" ht="30" customHeight="1">
      <c r="B19" s="33" t="inlineStr">
        <is>
          <t>Which currency does it use?</t>
        </is>
      </c>
      <c r="C19" s="33" t="n"/>
      <c r="D19" s="33" t="n"/>
      <c r="E19" s="35" t="inlineStr">
        <is>
          <t>Any. Amounts are plain numbers, so use your own currency everywhere.</t>
        </is>
      </c>
      <c r="F19" s="35" t="n"/>
      <c r="G19" s="35" t="n"/>
      <c r="H19" s="35" t="n"/>
      <c r="I19" s="35" t="n"/>
      <c r="J19" s="35" t="n"/>
    </row>
    <row r="20" ht="34" customHeight="1">
      <c r="B20" s="33" t="inlineStr">
        <is>
          <t>Can I use it for several years?</t>
        </is>
      </c>
      <c r="C20" s="33" t="n"/>
      <c r="D20" s="33" t="n"/>
      <c r="E20" s="35" t="inlineStr">
        <is>
          <t>Yes. Change the budget year in Settings, or save a copy of the file for each year.</t>
        </is>
      </c>
      <c r="F20" s="35" t="n"/>
      <c r="G20" s="35" t="n"/>
      <c r="H20" s="35" t="n"/>
      <c r="I20" s="35" t="n"/>
      <c r="J20" s="35" t="n"/>
    </row>
    <row r="21" ht="34" customHeight="1">
      <c r="B21" s="33" t="inlineStr">
        <is>
          <t>How many transactions fit?</t>
        </is>
      </c>
      <c r="C21" s="33" t="n"/>
      <c r="D21" s="33" t="n"/>
      <c r="E21" s="35" t="inlineStr">
        <is>
          <t>1,000 rows in the Transactions sheet, enough for most households for a full year.</t>
        </is>
      </c>
      <c r="F21" s="35" t="n"/>
      <c r="G21" s="35" t="n"/>
      <c r="H21" s="35" t="n"/>
      <c r="I21" s="35" t="n"/>
      <c r="J21" s="35" t="n"/>
    </row>
    <row r="22" ht="30" customHeight="1">
      <c r="B22" s="33" t="inlineStr">
        <is>
          <t>What if a month has no budget?</t>
        </is>
      </c>
      <c r="C22" s="33" t="n"/>
      <c r="D22" s="33" t="n"/>
      <c r="E22" s="35" t="inlineStr">
        <is>
          <t>Leave it blank: the dashboard will invite you to set one.</t>
        </is>
      </c>
      <c r="F22" s="35" t="n"/>
      <c r="G22" s="35" t="n"/>
      <c r="H22" s="35" t="n"/>
      <c r="I22" s="35" t="n"/>
      <c r="J22" s="35" t="n"/>
    </row>
    <row r="23" ht="30" customHeight="1">
      <c r="B23" s="33" t="inlineStr">
        <is>
          <t>Do I need macros?</t>
        </is>
      </c>
      <c r="C23" s="33" t="n"/>
      <c r="D23" s="33" t="n"/>
      <c r="E23" s="35" t="inlineStr">
        <is>
          <t>No. The workbook uses standard formulas only.</t>
        </is>
      </c>
      <c r="F23" s="35" t="n"/>
      <c r="G23" s="35" t="n"/>
      <c r="H23" s="35" t="n"/>
      <c r="I23" s="35" t="n"/>
      <c r="J23" s="35" t="n"/>
    </row>
    <row r="25">
      <c r="B25" s="38" t="inlineStr">
        <is>
          <t>This workbook is a tracking and educational tool. It is not financial, tax or investment advice.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</row>
  </sheetData>
  <mergeCells count="24">
    <mergeCell ref="E19:J19"/>
    <mergeCell ref="E10:J10"/>
    <mergeCell ref="B23:D23"/>
    <mergeCell ref="E13:J13"/>
    <mergeCell ref="I2:J2"/>
    <mergeCell ref="E9:J9"/>
    <mergeCell ref="E15:J15"/>
    <mergeCell ref="E11:J11"/>
    <mergeCell ref="B19:D19"/>
    <mergeCell ref="B6:J6"/>
    <mergeCell ref="B20:D20"/>
    <mergeCell ref="E7:J7"/>
    <mergeCell ref="E16:J16"/>
    <mergeCell ref="E22:J22"/>
    <mergeCell ref="E12:J12"/>
    <mergeCell ref="E21:J21"/>
    <mergeCell ref="B25:J25"/>
    <mergeCell ref="E14:J14"/>
    <mergeCell ref="B22:D22"/>
    <mergeCell ref="E23:J23"/>
    <mergeCell ref="E8:J8"/>
    <mergeCell ref="B18:J18"/>
    <mergeCell ref="B21:D21"/>
    <mergeCell ref="E20:J20"/>
  </mergeCells>
  <hyperlinks>
    <hyperlink ref="I2" location="'Accueil'!A1" display="Accueil"/>
    <hyperlink ref="D7" location="'Settings'!A1" display="Settings"/>
    <hyperlink ref="D8" location="'Lists'!A1" display="Lists"/>
    <hyperlink ref="D9" location="'Budget'!A1" display="Budget"/>
    <hyperlink ref="D10" location="'Transactions'!A1" display="Transactions"/>
    <hyperlink ref="D11" location="'Dashboard'!A1" display="Dashboard"/>
    <hyperlink ref="D12" location="'Goals'!A1" display="Goals"/>
    <hyperlink ref="D13" location="'Debts'!A1" display="Debts"/>
    <hyperlink ref="D14" location="'Subscriptions'!A1" display="Subscriptions"/>
    <hyperlink ref="D15" location="'Net Worth'!A1" display="Net Worth"/>
    <hyperlink ref="D16" location="'Playbook'!A1" display="Playbook"/>
  </hyperlink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H17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0" t="inlineStr">
        <is>
          <t>Settings</t>
        </is>
      </c>
      <c r="C2" s="1" t="n"/>
      <c r="D2" s="1" t="n"/>
      <c r="E2" s="1" t="n"/>
      <c r="F2" s="1" t="n"/>
      <c r="G2" s="31" t="inlineStr">
        <is>
          <t>← Accueil</t>
        </is>
      </c>
      <c r="H2" s="1" t="n"/>
    </row>
    <row r="3" ht="18" customHeight="1">
      <c r="A3" s="1" t="n"/>
      <c r="B3" s="4" t="inlineStr">
        <is>
          <t>Personalize your workbook. Everything updates automatically.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2" t="inlineStr">
        <is>
          <t>IDENTITY</t>
        </is>
      </c>
      <c r="C6" s="13" t="n"/>
      <c r="D6" s="13" t="n"/>
      <c r="E6" s="13" t="n"/>
      <c r="F6" s="13" t="n"/>
      <c r="G6" s="13" t="n"/>
      <c r="H6" s="13" t="n"/>
    </row>
    <row r="7" ht="24" customHeight="1">
      <c r="B7" s="39" t="inlineStr">
        <is>
          <t>Workbook name</t>
        </is>
      </c>
      <c r="C7" s="40" t="inlineStr">
        <is>
          <t>Clarity</t>
        </is>
      </c>
      <c r="D7" s="41" t="inlineStr">
        <is>
          <t>Shown in the header of every sheet.</t>
        </is>
      </c>
      <c r="E7" s="41" t="n"/>
      <c r="F7" s="41" t="n"/>
      <c r="G7" s="41" t="n"/>
      <c r="H7" s="41" t="n"/>
    </row>
    <row r="8" ht="24" customHeight="1">
      <c r="B8" s="17" t="inlineStr">
        <is>
          <t>YOUR BUDGET YEAR</t>
        </is>
      </c>
      <c r="C8" s="18" t="n"/>
      <c r="D8" s="18" t="n"/>
      <c r="E8" s="18" t="n"/>
      <c r="F8" s="18" t="n"/>
      <c r="G8" s="18" t="n"/>
      <c r="H8" s="18" t="n"/>
    </row>
    <row r="9" ht="24" customHeight="1">
      <c r="B9" s="39" t="inlineStr">
        <is>
          <t>Budget year</t>
        </is>
      </c>
      <c r="C9" s="42" t="n">
        <v>2026</v>
      </c>
      <c r="D9" s="41" t="inlineStr">
        <is>
          <t>The year analyzed across the workbook.</t>
        </is>
      </c>
      <c r="E9" s="41" t="n"/>
      <c r="F9" s="41" t="n"/>
      <c r="G9" s="41" t="n"/>
      <c r="H9" s="41" t="n"/>
    </row>
    <row r="10" ht="24" customHeight="1">
      <c r="B10" s="39" t="inlineStr">
        <is>
          <t>Dashboard month</t>
        </is>
      </c>
      <c r="C10" s="40" t="inlineStr">
        <is>
          <t>October</t>
        </is>
      </c>
      <c r="D10" s="41" t="inlineStr">
        <is>
          <t>Pick the month shown on the Dashboard.</t>
        </is>
      </c>
      <c r="E10" s="41" t="n"/>
      <c r="F10" s="41" t="n"/>
      <c r="G10" s="41" t="n"/>
      <c r="H10" s="41" t="n"/>
    </row>
    <row r="11" ht="24" customHeight="1">
      <c r="B11" s="39" t="inlineStr">
        <is>
          <t>Opening balance</t>
        </is>
      </c>
      <c r="C11" s="43" t="n">
        <v>3500</v>
      </c>
      <c r="D11" s="41" t="inlineStr">
        <is>
          <t>Cash across your accounts on January 1st of the budget year.</t>
        </is>
      </c>
      <c r="E11" s="41" t="n"/>
      <c r="F11" s="41" t="n"/>
      <c r="G11" s="41" t="n"/>
      <c r="H11" s="41" t="n"/>
    </row>
    <row r="12" ht="24" customHeight="1">
      <c r="B12" s="39" t="inlineStr">
        <is>
          <t>Savings rate target</t>
        </is>
      </c>
      <c r="C12" s="44" t="n">
        <v>0.2</v>
      </c>
      <c r="D12" s="41" t="inlineStr">
        <is>
          <t>Share of income you aim to keep each month.</t>
        </is>
      </c>
      <c r="E12" s="41" t="n"/>
      <c r="F12" s="41" t="n"/>
      <c r="G12" s="41" t="n"/>
      <c r="H12" s="41" t="n"/>
    </row>
    <row r="13" ht="24" customHeight="1">
      <c r="B13" s="39" t="inlineStr">
        <is>
          <t>Emergency fund target (months)</t>
        </is>
      </c>
      <c r="C13" s="42" t="n">
        <v>6</v>
      </c>
      <c r="D13" s="41" t="inlineStr">
        <is>
          <t>Months of spending you want covered by your safety net.</t>
        </is>
      </c>
      <c r="E13" s="41" t="n"/>
      <c r="F13" s="41" t="n"/>
      <c r="G13" s="41" t="n"/>
      <c r="H13" s="41" t="n"/>
    </row>
    <row r="15" ht="24" customHeight="1">
      <c r="B15" s="21" t="inlineStr">
        <is>
          <t>COLOR LEGEND</t>
        </is>
      </c>
      <c r="C15" s="22" t="n"/>
      <c r="D15" s="22" t="n"/>
      <c r="E15" s="22" t="n"/>
      <c r="F15" s="22" t="n"/>
      <c r="G15" s="22" t="n"/>
      <c r="H15" s="22" t="n"/>
    </row>
    <row r="16">
      <c r="B16" s="40" t="inlineStr">
        <is>
          <t>Blue cell</t>
        </is>
      </c>
      <c r="C16" s="45" t="inlineStr">
        <is>
          <t>Input: this is where you type.</t>
        </is>
      </c>
      <c r="D16" s="45" t="n"/>
      <c r="E16" s="45" t="n"/>
      <c r="F16" s="45" t="n"/>
      <c r="G16" s="45" t="n"/>
      <c r="H16" s="45" t="n"/>
    </row>
    <row r="17">
      <c r="B17" s="46" t="inlineStr">
        <is>
          <t>Grey cell</t>
        </is>
      </c>
      <c r="C17" s="45" t="inlineStr">
        <is>
          <t>Automatic calculation: do not edit.</t>
        </is>
      </c>
      <c r="D17" s="45" t="n"/>
      <c r="E17" s="45" t="n"/>
      <c r="F17" s="45" t="n"/>
      <c r="G17" s="45" t="n"/>
      <c r="H17" s="45" t="n"/>
    </row>
  </sheetData>
  <mergeCells count="12">
    <mergeCell ref="B8:H8"/>
    <mergeCell ref="D7:H7"/>
    <mergeCell ref="D12:H12"/>
    <mergeCell ref="C16:H16"/>
    <mergeCell ref="G2:H2"/>
    <mergeCell ref="D10:H10"/>
    <mergeCell ref="D11:H11"/>
    <mergeCell ref="D13:H13"/>
    <mergeCell ref="B6:H6"/>
    <mergeCell ref="B15:H15"/>
    <mergeCell ref="C17:H17"/>
    <mergeCell ref="D9:H9"/>
  </mergeCells>
  <dataValidations count="1">
    <dataValidation sqref="C10" showDropDown="0" showInputMessage="0" showErrorMessage="0" allowBlank="1" type="list">
      <formula1>'Lists'!$E$6:$E$17</formula1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EA5A4"/>
    <outlinePr summaryBelow="1" summaryRight="1"/>
    <pageSetUpPr fitToPage="1"/>
  </sheetPr>
  <dimension ref="A1:N55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1" t="n"/>
      <c r="B2" s="30" t="inlineStr">
        <is>
          <t>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31" t="inlineStr">
        <is>
          <t>← Accueil</t>
        </is>
      </c>
      <c r="M2" s="1" t="n"/>
      <c r="N2" s="1" t="n"/>
    </row>
    <row r="3" ht="18" customHeight="1">
      <c r="A3" s="1" t="n"/>
      <c r="B3" s="4" t="inlineStr">
        <is>
          <t>Your money at a glance for the month selected in Settings.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24" customHeight="1">
      <c r="B5" s="12" t="inlineStr">
        <is>
          <t>THIS MONTH</t>
        </is>
      </c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3" t="n"/>
      <c r="M5" s="13" t="n"/>
    </row>
    <row r="6" ht="20" customHeight="1">
      <c r="B6" s="47" t="inlineStr">
        <is>
          <t>INCOME</t>
        </is>
      </c>
      <c r="C6" s="47" t="n"/>
      <c r="D6" s="48" t="inlineStr">
        <is>
          <t>EXPENSES</t>
        </is>
      </c>
      <c r="E6" s="48" t="n"/>
      <c r="F6" s="49" t="inlineStr">
        <is>
          <t>NET SAVINGS</t>
        </is>
      </c>
      <c r="G6" s="49" t="n"/>
      <c r="H6" s="50" t="inlineStr">
        <is>
          <t>SAVINGS RATE</t>
        </is>
      </c>
      <c r="I6" s="50" t="n"/>
      <c r="J6" s="51" t="inlineStr">
        <is>
          <t>BUDGET USED</t>
        </is>
      </c>
      <c r="K6" s="51" t="n"/>
      <c r="L6" s="47" t="inlineStr">
        <is>
          <t>BALANCE</t>
        </is>
      </c>
      <c r="M6" s="47" t="n"/>
    </row>
    <row r="7" ht="38" customHeight="1">
      <c r="B7" s="52">
        <f>SUMIFS('Transactions'!$G$6:$G$1005,'Transactions'!$D$6:$D$1005,"Income",'Transactions'!$I$6:$I$1005,'Data'!$B$3)</f>
        <v/>
      </c>
      <c r="C7" s="52" t="n"/>
      <c r="D7" s="52">
        <f>SUMIFS('Transactions'!$G$6:$G$1005,'Transactions'!$D$6:$D$1005,"Expense",'Transactions'!$I$6:$I$1005,'Data'!$B$3)</f>
        <v/>
      </c>
      <c r="E7" s="52" t="n"/>
      <c r="F7" s="53">
        <f>B7-D7</f>
        <v/>
      </c>
      <c r="G7" s="53" t="n"/>
      <c r="H7" s="54">
        <f>IF(B7=0,0,F7/B7)</f>
        <v/>
      </c>
      <c r="I7" s="54" t="n"/>
      <c r="J7" s="55">
        <f>IFERROR(D7/'Data'!$B$55,0)</f>
        <v/>
      </c>
      <c r="K7" s="55" t="n"/>
      <c r="L7" s="52">
        <f>'Settings'!$C$11+SUMIFS('Transactions'!$G$6:$G$1005,'Transactions'!$D$6:$D$1005,"Income",'Transactions'!$I$6:$I$1005,"&gt;="&amp;DATE('Settings'!$C$9,1,1),'Transactions'!$I$6:$I$1005,"&lt;="&amp;'Data'!$B$3)-SUMIFS('Transactions'!$G$6:$G$1005,'Transactions'!$D$6:$D$1005,"Expense",'Transactions'!$I$6:$I$1005,"&gt;="&amp;DATE('Settings'!$C$9,1,1),'Transactions'!$I$6:$I$1005,"&lt;="&amp;'Data'!$B$3)</f>
        <v/>
      </c>
      <c r="M7" s="52" t="n"/>
    </row>
    <row r="8" ht="20" customHeight="1">
      <c r="B8" s="56">
        <f>"Planned: "&amp;FIXED(INDEX('Budget'!$C$25:$N$25,'Data'!$B$2),0)</f>
        <v/>
      </c>
      <c r="C8" s="56" t="n"/>
      <c r="D8" s="56">
        <f>"Budget: "&amp;FIXED('Data'!$B$55,0)</f>
        <v/>
      </c>
      <c r="E8" s="56" t="n"/>
      <c r="F8" s="56">
        <f>"Income minus expenses"</f>
        <v/>
      </c>
      <c r="G8" s="56" t="n"/>
      <c r="H8" s="56">
        <f>"Target: "&amp;ROUND('Settings'!$C$12*100,0)&amp;"%"</f>
        <v/>
      </c>
      <c r="I8" s="56" t="n"/>
      <c r="J8" s="56">
        <f>'Data'!$B$54&amp;" categories over budget"</f>
        <v/>
      </c>
      <c r="K8" s="56" t="n"/>
      <c r="L8" s="56">
        <f>"End of selected month"</f>
        <v/>
      </c>
      <c r="M8" s="56" t="n"/>
    </row>
    <row r="9" ht="8" customHeight="1"/>
    <row r="10" ht="20" customHeight="1">
      <c r="B10" s="50" t="inlineStr">
        <is>
          <t>TRANSACTIONS</t>
        </is>
      </c>
      <c r="C10" s="50" t="n"/>
      <c r="D10" s="49" t="inlineStr">
        <is>
          <t>AVG DAILY SPEND</t>
        </is>
      </c>
      <c r="E10" s="49" t="n"/>
      <c r="F10" s="48" t="inlineStr">
        <is>
          <t>TOP CATEGORY</t>
        </is>
      </c>
      <c r="G10" s="48" t="n"/>
      <c r="H10" s="51" t="inlineStr">
        <is>
          <t>TOP SHARE</t>
        </is>
      </c>
      <c r="I10" s="51" t="n"/>
      <c r="J10" s="50" t="inlineStr">
        <is>
          <t>SUBSCRIPTIONS</t>
        </is>
      </c>
      <c r="K10" s="50" t="n"/>
      <c r="L10" s="47" t="inlineStr">
        <is>
          <t>SAFETY NET</t>
        </is>
      </c>
      <c r="M10" s="47" t="n"/>
    </row>
    <row r="11" ht="38" customHeight="1">
      <c r="B11" s="57">
        <f>COUNTIFS('Transactions'!$I$6:$I$1005,'Data'!$B$3)</f>
        <v/>
      </c>
      <c r="C11" s="57" t="n"/>
      <c r="D11" s="52">
        <f>D7/DAY(EOMONTH('Data'!$B$3,0))</f>
        <v/>
      </c>
      <c r="E11" s="52" t="n"/>
      <c r="F11" s="58">
        <f>IF('Data'!A25="","—",'Data'!A25)</f>
        <v/>
      </c>
      <c r="G11" s="58" t="n"/>
      <c r="H11" s="55">
        <f>IF(D7=0,0,'Data'!B25/D7)</f>
        <v/>
      </c>
      <c r="I11" s="55" t="n"/>
      <c r="J11" s="52">
        <f>'Subscriptions'!$F$32</f>
        <v/>
      </c>
      <c r="K11" s="52" t="n"/>
      <c r="L11" s="59">
        <f>IFERROR(L7/AVERAGEIF('Year'!$D$8:$D$19,"&gt;0"),0)</f>
        <v/>
      </c>
      <c r="M11" s="59" t="n"/>
    </row>
    <row r="12" ht="20" customHeight="1">
      <c r="B12" s="56">
        <f>"Logged this month"</f>
        <v/>
      </c>
      <c r="C12" s="56" t="n"/>
      <c r="D12" s="56">
        <f>"Expenses / days in month"</f>
        <v/>
      </c>
      <c r="E12" s="56" t="n"/>
      <c r="F12" s="56">
        <f>IF('Data'!B25=0,"",FIXED('Data'!B25,0)&amp;" spent")</f>
        <v/>
      </c>
      <c r="G12" s="56" t="n"/>
      <c r="H12" s="56">
        <f>"Of this month's spending"</f>
        <v/>
      </c>
      <c r="I12" s="56" t="n"/>
      <c r="J12" s="56">
        <f>"Active, per month"</f>
        <v/>
      </c>
      <c r="K12" s="56" t="n"/>
      <c r="L12" s="56">
        <f>"Target: "&amp;'Settings'!$C$13&amp;" months"</f>
        <v/>
      </c>
      <c r="M12" s="56" t="n"/>
    </row>
    <row r="14" ht="24" customHeight="1">
      <c r="B14" s="21" t="inlineStr">
        <is>
          <t>COACH · AUTOMATIC INSIGHTS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</row>
    <row r="15" ht="30" customHeight="1">
      <c r="B15" s="60">
        <f>IF(B7=0,"INFO",IF(H7&gt;='Settings'!$C$12,"GOOD",IF(H7&gt;='Settings'!$C$12/2,"WATCH","ALERT")))</f>
        <v/>
      </c>
      <c r="C15" s="61">
        <f>IF(B7=0,"No income recorded for this month yet: add your transactions to see your savings rate.","Savings rate of "&amp;ROUND(H7*100,1)&amp;"% against a target of "&amp;ROUND('Settings'!$C$12*100,0)&amp;"%"&amp;IF(H7&gt;='Settings'!$C$12,": you are on track.",": try trimming one flexible category to close the gap."))</f>
        <v/>
      </c>
      <c r="D15" s="61" t="n"/>
      <c r="E15" s="61" t="n"/>
      <c r="F15" s="61" t="n"/>
      <c r="G15" s="61" t="n"/>
      <c r="H15" s="61" t="n"/>
      <c r="I15" s="61" t="n"/>
      <c r="J15" s="61" t="n"/>
      <c r="K15" s="61" t="n"/>
      <c r="L15" s="61" t="n"/>
      <c r="M15" s="61" t="n"/>
    </row>
    <row r="16" ht="30" customHeight="1">
      <c r="B16" s="62">
        <f>IF('Data'!B55=0,"INFO",IF(J7&gt;1,"ALERT",IF(OR(J7&gt;0.9,'Data'!B54&gt;=3),"WATCH","GOOD")))</f>
        <v/>
      </c>
      <c r="C16" s="63">
        <f>IF('Data'!B55=0,"Set your monthly budget in the Budget sheet to unlock budget tracking.","You have used "&amp;ROUND(J7*100,0)&amp;"% of this month's budget; "&amp;'Data'!B54&amp;IF('Data'!B54=1," category is"," categories are")&amp;" over budget.")</f>
        <v/>
      </c>
      <c r="D16" s="63" t="n"/>
      <c r="E16" s="63" t="n"/>
      <c r="F16" s="63" t="n"/>
      <c r="G16" s="63" t="n"/>
      <c r="H16" s="63" t="n"/>
      <c r="I16" s="63" t="n"/>
      <c r="J16" s="63" t="n"/>
      <c r="K16" s="63" t="n"/>
      <c r="L16" s="63" t="n"/>
      <c r="M16" s="63" t="n"/>
    </row>
    <row r="17" ht="30" customHeight="1">
      <c r="B17" s="60">
        <f>IF(D7=0,"INFO",IF(H11&gt;0.4,"WATCH","GOOD"))</f>
        <v/>
      </c>
      <c r="C17" s="61">
        <f>IF(D7=0,"Add expenses to see where your money goes.","Your biggest category is "&amp;F11&amp;" ("&amp;ROUND(H11*100,0)&amp;"% of spending)."&amp;IF(H11&gt;0.4," It dominates your spending: review it first.",""))</f>
        <v/>
      </c>
      <c r="D17" s="61" t="n"/>
      <c r="E17" s="61" t="n"/>
      <c r="F17" s="61" t="n"/>
      <c r="G17" s="61" t="n"/>
      <c r="H17" s="61" t="n"/>
      <c r="I17" s="61" t="n"/>
      <c r="J17" s="61" t="n"/>
      <c r="K17" s="61" t="n"/>
      <c r="L17" s="61" t="n"/>
      <c r="M17" s="61" t="n"/>
    </row>
    <row r="18" ht="30" customHeight="1">
      <c r="B18" s="62">
        <f>IF(L11=0,"INFO",IF(L11&gt;='Settings'!$C$13,"GOOD",IF(L11&gt;=3,"WATCH","ALERT")))</f>
        <v/>
      </c>
      <c r="C18" s="63">
        <f>IF(L11=0,"Enter your opening balance and transactions to estimate your safety net.","Your balance covers about "&amp;ROUND(L11,1)&amp;" month(s) of average spending (target: "&amp;'Settings'!$C$13&amp;").")</f>
        <v/>
      </c>
      <c r="D18" s="63" t="n"/>
      <c r="E18" s="63" t="n"/>
      <c r="F18" s="63" t="n"/>
      <c r="G18" s="63" t="n"/>
      <c r="H18" s="63" t="n"/>
      <c r="I18" s="63" t="n"/>
      <c r="J18" s="63" t="n"/>
      <c r="K18" s="63" t="n"/>
      <c r="L18" s="63" t="n"/>
      <c r="M18" s="63" t="n"/>
    </row>
    <row r="19" ht="30" customHeight="1">
      <c r="B19" s="60">
        <f>IF(B7=0,"INFO",IF(J11/B7&gt;0.1,"WATCH","GOOD"))</f>
        <v/>
      </c>
      <c r="C19" s="61">
        <f>"Active subscriptions cost "&amp;FIXED(J11,2)&amp;" per month"&amp;IF(B7=0,".",", or "&amp;ROUND(J11/B7*100,1)&amp;"% of this month's income.")</f>
        <v/>
      </c>
      <c r="D19" s="61" t="n"/>
      <c r="E19" s="61" t="n"/>
      <c r="F19" s="61" t="n"/>
      <c r="G19" s="61" t="n"/>
      <c r="H19" s="61" t="n"/>
      <c r="I19" s="61" t="n"/>
      <c r="J19" s="61" t="n"/>
      <c r="K19" s="61" t="n"/>
      <c r="L19" s="61" t="n"/>
      <c r="M19" s="61" t="n"/>
    </row>
    <row r="20" ht="30" customHeight="1">
      <c r="B20" s="62">
        <f>IF(B7=0,"INFO",IF('Debts'!$E$16/B7&gt;0.36,"ALERT",IF('Debts'!$E$16/B7&gt;0.2,"WATCH","GOOD")))</f>
        <v/>
      </c>
      <c r="C20" s="63">
        <f>IF(B7=0,"Add income to compare your debt payments with what you earn.","Debt payments equal "&amp;ROUND('Debts'!$E$16/B7*100,0)&amp;"% of this month's income (a common guideline is to stay under 36%).")</f>
        <v/>
      </c>
      <c r="D20" s="63" t="n"/>
      <c r="E20" s="63" t="n"/>
      <c r="F20" s="63" t="n"/>
      <c r="G20" s="63" t="n"/>
      <c r="H20" s="63" t="n"/>
      <c r="I20" s="63" t="n"/>
      <c r="J20" s="63" t="n"/>
      <c r="K20" s="63" t="n"/>
      <c r="L20" s="63" t="n"/>
      <c r="M20" s="63" t="n"/>
    </row>
    <row r="22" ht="24" customHeight="1">
      <c r="B22" s="12" t="inlineStr">
        <is>
          <t>TRENDS</t>
        </is>
      </c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</row>
    <row r="55" ht="24" customHeight="1">
      <c r="B55" s="36" t="inlineStr">
        <is>
          <t>WHERE YOUR MONEY GOES (SELECTED MONTH)</t>
        </is>
      </c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</row>
  </sheetData>
  <mergeCells count="47">
    <mergeCell ref="L2:M2"/>
    <mergeCell ref="F11:G11"/>
    <mergeCell ref="L7:M7"/>
    <mergeCell ref="B7:C7"/>
    <mergeCell ref="D10:E10"/>
    <mergeCell ref="F10:G10"/>
    <mergeCell ref="H10:I10"/>
    <mergeCell ref="J10:K10"/>
    <mergeCell ref="C15:M15"/>
    <mergeCell ref="B14:M14"/>
    <mergeCell ref="F6:G6"/>
    <mergeCell ref="F7:G7"/>
    <mergeCell ref="B12:C12"/>
    <mergeCell ref="D6:E6"/>
    <mergeCell ref="F12:G12"/>
    <mergeCell ref="L12:M12"/>
    <mergeCell ref="H6:I6"/>
    <mergeCell ref="C20:M20"/>
    <mergeCell ref="B11:C11"/>
    <mergeCell ref="J6:K6"/>
    <mergeCell ref="D11:E11"/>
    <mergeCell ref="C16:M16"/>
    <mergeCell ref="L8:M8"/>
    <mergeCell ref="B8:C8"/>
    <mergeCell ref="F8:G8"/>
    <mergeCell ref="B55:M55"/>
    <mergeCell ref="H11:I11"/>
    <mergeCell ref="J11:K11"/>
    <mergeCell ref="D7:E7"/>
    <mergeCell ref="B5:M5"/>
    <mergeCell ref="H7:I7"/>
    <mergeCell ref="L10:M10"/>
    <mergeCell ref="J7:K7"/>
    <mergeCell ref="B10:C10"/>
    <mergeCell ref="D12:E12"/>
    <mergeCell ref="C17:M17"/>
    <mergeCell ref="D8:E8"/>
    <mergeCell ref="B6:C6"/>
    <mergeCell ref="H12:I12"/>
    <mergeCell ref="J12:K12"/>
    <mergeCell ref="L6:M6"/>
    <mergeCell ref="B22:M22"/>
    <mergeCell ref="L11:M11"/>
    <mergeCell ref="C19:M19"/>
    <mergeCell ref="H8:I8"/>
    <mergeCell ref="J8:K8"/>
    <mergeCell ref="C18:M18"/>
  </mergeCells>
  <conditionalFormatting sqref="B15:B20">
    <cfRule type="cellIs" priority="1" operator="equal" dxfId="0">
      <formula>"GOOD"</formula>
    </cfRule>
    <cfRule type="cellIs" priority="2" operator="equal" dxfId="1">
      <formula>"ALERT"</formula>
    </cfRule>
    <cfRule type="cellIs" priority="3" operator="equal" dxfId="2">
      <formula>"WATCH"</formula>
    </cfRule>
    <cfRule type="cellIs" priority="4" operator="equal" dxfId="3">
      <formula>"INFO"</formula>
    </cfRule>
  </conditionalFormatting>
  <conditionalFormatting sqref="F7">
    <cfRule type="cellIs" priority="5" operator="lessThan" dxfId="4">
      <formula>0</formula>
    </cfRule>
    <cfRule type="cellIs" priority="6" operator="greaterThan" dxfId="5">
      <formula>0</formula>
    </cfRule>
  </conditionalFormatting>
  <conditionalFormatting sqref="L7">
    <cfRule type="cellIs" priority="7" operator="lessThan" dxfId="4">
      <formula>0</formula>
    </cfRule>
    <cfRule type="cellIs" priority="8" operator="greaterThan" dxfId="5">
      <formula>0</formula>
    </cfRule>
  </conditionalFormatting>
  <hyperlinks>
    <hyperlink ref="L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EA5A4"/>
    <outlinePr summaryBelow="1" summaryRight="1"/>
    <pageSetUpPr fitToPage="1"/>
  </sheetPr>
  <dimension ref="A1:J1005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34" customWidth="1" min="3" max="3"/>
    <col width="11" customWidth="1" min="4" max="4"/>
    <col width="22" customWidth="1" min="5" max="5"/>
    <col width="16" customWidth="1" min="6" max="6"/>
    <col width="13" customWidth="1" min="7" max="7"/>
    <col width="32" customWidth="1" min="8" max="8"/>
    <col hidden="1" width="12" customWidth="1" min="9" max="9"/>
    <col hidden="1" width="6" customWidth="1" min="10" max="10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30" t="inlineStr">
        <is>
          <t>Transactions</t>
        </is>
      </c>
      <c r="C2" s="1" t="n"/>
      <c r="D2" s="1" t="n"/>
      <c r="E2" s="1" t="n"/>
      <c r="F2" s="1" t="n"/>
      <c r="G2" s="31" t="inlineStr">
        <is>
          <t>← Accueil</t>
        </is>
      </c>
      <c r="H2" s="1" t="n"/>
      <c r="I2" s="1" t="n"/>
      <c r="J2" s="1" t="n"/>
    </row>
    <row r="3" ht="18" customHeight="1">
      <c r="A3" s="1" t="n"/>
      <c r="B3" s="4" t="inlineStr">
        <is>
          <t>One row per transaction. Type the blue cells: amounts are always positive, the Type column decides.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32" customHeight="1">
      <c r="A5" s="64" t="inlineStr">
        <is>
          <t>#</t>
        </is>
      </c>
      <c r="B5" s="64" t="inlineStr">
        <is>
          <t>Date</t>
        </is>
      </c>
      <c r="C5" s="64" t="inlineStr">
        <is>
          <t>Description</t>
        </is>
      </c>
      <c r="D5" s="64" t="inlineStr">
        <is>
          <t>Type</t>
        </is>
      </c>
      <c r="E5" s="64" t="inlineStr">
        <is>
          <t>Category</t>
        </is>
      </c>
      <c r="F5" s="64" t="inlineStr">
        <is>
          <t>Payment method</t>
        </is>
      </c>
      <c r="G5" s="64" t="inlineStr">
        <is>
          <t>Amount</t>
        </is>
      </c>
      <c r="H5" s="64" t="inlineStr">
        <is>
          <t>Notes</t>
        </is>
      </c>
      <c r="I5" s="65" t="inlineStr">
        <is>
          <t>Month</t>
        </is>
      </c>
      <c r="J5" s="65" t="inlineStr">
        <is>
          <t>Day</t>
        </is>
      </c>
    </row>
    <row r="6" ht="19" customHeight="1">
      <c r="A6" s="66">
        <f>IF(B6="","",ROW()-5)</f>
        <v/>
      </c>
      <c r="B6" s="67" t="n">
        <v>46023</v>
      </c>
      <c r="C6" s="68" t="inlineStr">
        <is>
          <t>Monthly salary</t>
        </is>
      </c>
      <c r="D6" s="40" t="inlineStr">
        <is>
          <t>Income</t>
        </is>
      </c>
      <c r="E6" s="68" t="inlineStr">
        <is>
          <t>Salary</t>
        </is>
      </c>
      <c r="F6" s="40" t="inlineStr">
        <is>
          <t>Bank transfer</t>
        </is>
      </c>
      <c r="G6" s="69" t="n">
        <v>4200</v>
      </c>
      <c r="H6" s="68" t="n"/>
      <c r="I6" s="70">
        <f>IF(B6="","",DATE(YEAR(B6),MONTH(B6),1))</f>
        <v/>
      </c>
      <c r="J6" s="71">
        <f>IF(B6="","",WEEKDAY(B6,2))</f>
        <v/>
      </c>
    </row>
    <row r="7" ht="19" customHeight="1">
      <c r="A7" s="66">
        <f>IF(B7="","",ROW()-5)</f>
        <v/>
      </c>
      <c r="B7" s="67" t="n">
        <v>46023</v>
      </c>
      <c r="C7" s="68" t="inlineStr">
        <is>
          <t>Rent</t>
        </is>
      </c>
      <c r="D7" s="40" t="inlineStr">
        <is>
          <t>Expense</t>
        </is>
      </c>
      <c r="E7" s="68" t="inlineStr">
        <is>
          <t>Housing</t>
        </is>
      </c>
      <c r="F7" s="40" t="inlineStr">
        <is>
          <t>Bank transfer</t>
        </is>
      </c>
      <c r="G7" s="69" t="n">
        <v>1350</v>
      </c>
      <c r="H7" s="68" t="n"/>
      <c r="I7" s="70">
        <f>IF(B7="","",DATE(YEAR(B7),MONTH(B7),1))</f>
        <v/>
      </c>
      <c r="J7" s="71">
        <f>IF(B7="","",WEEKDAY(B7,2))</f>
        <v/>
      </c>
    </row>
    <row r="8" ht="19" customHeight="1">
      <c r="A8" s="66">
        <f>IF(B8="","",ROW()-5)</f>
        <v/>
      </c>
      <c r="B8" s="67" t="n">
        <v>46024</v>
      </c>
      <c r="C8" s="68" t="inlineStr">
        <is>
          <t>Supermarket</t>
        </is>
      </c>
      <c r="D8" s="40" t="inlineStr">
        <is>
          <t>Expense</t>
        </is>
      </c>
      <c r="E8" s="68" t="inlineStr">
        <is>
          <t>Groceries</t>
        </is>
      </c>
      <c r="F8" s="40" t="inlineStr">
        <is>
          <t>Debit card</t>
        </is>
      </c>
      <c r="G8" s="69" t="n">
        <v>119.14</v>
      </c>
      <c r="H8" s="68" t="n"/>
      <c r="I8" s="70">
        <f>IF(B8="","",DATE(YEAR(B8),MONTH(B8),1))</f>
        <v/>
      </c>
      <c r="J8" s="71">
        <f>IF(B8="","",WEEKDAY(B8,2))</f>
        <v/>
      </c>
    </row>
    <row r="9" ht="19" customHeight="1">
      <c r="A9" s="66">
        <f>IF(B9="","",ROW()-5)</f>
        <v/>
      </c>
      <c r="B9" s="67" t="n">
        <v>46025</v>
      </c>
      <c r="C9" s="68" t="inlineStr">
        <is>
          <t>Public transport pass</t>
        </is>
      </c>
      <c r="D9" s="40" t="inlineStr">
        <is>
          <t>Expense</t>
        </is>
      </c>
      <c r="E9" s="68" t="inlineStr">
        <is>
          <t>Transport</t>
        </is>
      </c>
      <c r="F9" s="40" t="inlineStr">
        <is>
          <t>Debit card</t>
        </is>
      </c>
      <c r="G9" s="69" t="n">
        <v>32.53</v>
      </c>
      <c r="H9" s="68" t="n"/>
      <c r="I9" s="70">
        <f>IF(B9="","",DATE(YEAR(B9),MONTH(B9),1))</f>
        <v/>
      </c>
      <c r="J9" s="71">
        <f>IF(B9="","",WEEKDAY(B9,2))</f>
        <v/>
      </c>
    </row>
    <row r="10" ht="19" customHeight="1">
      <c r="A10" s="66">
        <f>IF(B10="","",ROW()-5)</f>
        <v/>
      </c>
      <c r="B10" s="67" t="n">
        <v>46025</v>
      </c>
      <c r="C10" s="68" t="inlineStr">
        <is>
          <t>Concert</t>
        </is>
      </c>
      <c r="D10" s="40" t="inlineStr">
        <is>
          <t>Expense</t>
        </is>
      </c>
      <c r="E10" s="68" t="inlineStr">
        <is>
          <t>Entertainment</t>
        </is>
      </c>
      <c r="F10" s="40" t="inlineStr">
        <is>
          <t>Credit card</t>
        </is>
      </c>
      <c r="G10" s="69" t="n">
        <v>22.66</v>
      </c>
      <c r="H10" s="68" t="n"/>
      <c r="I10" s="70">
        <f>IF(B10="","",DATE(YEAR(B10),MONTH(B10),1))</f>
        <v/>
      </c>
      <c r="J10" s="71">
        <f>IF(B10="","",WEEKDAY(B10,2))</f>
        <v/>
      </c>
    </row>
    <row r="11" ht="19" customHeight="1">
      <c r="A11" s="66">
        <f>IF(B11="","",ROW()-5)</f>
        <v/>
      </c>
      <c r="B11" s="67" t="n">
        <v>46027</v>
      </c>
      <c r="C11" s="68" t="inlineStr">
        <is>
          <t>Restaurant</t>
        </is>
      </c>
      <c r="D11" s="40" t="inlineStr">
        <is>
          <t>Expense</t>
        </is>
      </c>
      <c r="E11" s="68" t="inlineStr">
        <is>
          <t>Dining out</t>
        </is>
      </c>
      <c r="F11" s="40" t="inlineStr">
        <is>
          <t>Debit card</t>
        </is>
      </c>
      <c r="G11" s="69" t="n">
        <v>25.63</v>
      </c>
      <c r="H11" s="68" t="n"/>
      <c r="I11" s="70">
        <f>IF(B11="","",DATE(YEAR(B11),MONTH(B11),1))</f>
        <v/>
      </c>
      <c r="J11" s="71">
        <f>IF(B11="","",WEEKDAY(B11,2))</f>
        <v/>
      </c>
    </row>
    <row r="12" ht="19" customHeight="1">
      <c r="A12" s="66">
        <f>IF(B12="","",ROW()-5)</f>
        <v/>
      </c>
      <c r="B12" s="67" t="n">
        <v>46027</v>
      </c>
      <c r="C12" s="68" t="inlineStr">
        <is>
          <t>Credit card &amp; loan payments</t>
        </is>
      </c>
      <c r="D12" s="40" t="inlineStr">
        <is>
          <t>Expense</t>
        </is>
      </c>
      <c r="E12" s="68" t="inlineStr">
        <is>
          <t>Debt payments</t>
        </is>
      </c>
      <c r="F12" s="40" t="inlineStr">
        <is>
          <t>Bank transfer</t>
        </is>
      </c>
      <c r="G12" s="69" t="n">
        <v>560</v>
      </c>
      <c r="H12" s="68" t="n"/>
      <c r="I12" s="70">
        <f>IF(B12="","",DATE(YEAR(B12),MONTH(B12),1))</f>
        <v/>
      </c>
      <c r="J12" s="71">
        <f>IF(B12="","",WEEKDAY(B12,2))</f>
        <v/>
      </c>
    </row>
    <row r="13" ht="19" customHeight="1">
      <c r="A13" s="66">
        <f>IF(B13="","",ROW()-5)</f>
        <v/>
      </c>
      <c r="B13" s="67" t="n">
        <v>46028</v>
      </c>
      <c r="C13" s="68" t="inlineStr">
        <is>
          <t>Takeaway</t>
        </is>
      </c>
      <c r="D13" s="40" t="inlineStr">
        <is>
          <t>Expense</t>
        </is>
      </c>
      <c r="E13" s="68" t="inlineStr">
        <is>
          <t>Dining out</t>
        </is>
      </c>
      <c r="F13" s="40" t="inlineStr">
        <is>
          <t>Debit card</t>
        </is>
      </c>
      <c r="G13" s="69" t="n">
        <v>60.46</v>
      </c>
      <c r="H13" s="68" t="n"/>
      <c r="I13" s="70">
        <f>IF(B13="","",DATE(YEAR(B13),MONTH(B13),1))</f>
        <v/>
      </c>
      <c r="J13" s="71">
        <f>IF(B13="","",WEEKDAY(B13,2))</f>
        <v/>
      </c>
    </row>
    <row r="14" ht="19" customHeight="1">
      <c r="A14" s="66">
        <f>IF(B14="","",ROW()-5)</f>
        <v/>
      </c>
      <c r="B14" s="67" t="n">
        <v>46028</v>
      </c>
      <c r="C14" s="68" t="inlineStr">
        <is>
          <t>Restaurant</t>
        </is>
      </c>
      <c r="D14" s="40" t="inlineStr">
        <is>
          <t>Expense</t>
        </is>
      </c>
      <c r="E14" s="68" t="inlineStr">
        <is>
          <t>Dining out</t>
        </is>
      </c>
      <c r="F14" s="40" t="inlineStr">
        <is>
          <t>Credit card</t>
        </is>
      </c>
      <c r="G14" s="69" t="n">
        <v>19</v>
      </c>
      <c r="H14" s="68" t="n"/>
      <c r="I14" s="70">
        <f>IF(B14="","",DATE(YEAR(B14),MONTH(B14),1))</f>
        <v/>
      </c>
      <c r="J14" s="71">
        <f>IF(B14="","",WEEKDAY(B14,2))</f>
        <v/>
      </c>
    </row>
    <row r="15" ht="19" customHeight="1">
      <c r="A15" s="66">
        <f>IF(B15="","",ROW()-5)</f>
        <v/>
      </c>
      <c r="B15" s="67" t="n">
        <v>46029</v>
      </c>
      <c r="C15" s="68" t="inlineStr">
        <is>
          <t>Supermarket</t>
        </is>
      </c>
      <c r="D15" s="40" t="inlineStr">
        <is>
          <t>Expense</t>
        </is>
      </c>
      <c r="E15" s="68" t="inlineStr">
        <is>
          <t>Groceries</t>
        </is>
      </c>
      <c r="F15" s="40" t="inlineStr">
        <is>
          <t>Debit card</t>
        </is>
      </c>
      <c r="G15" s="69" t="n">
        <v>106.13</v>
      </c>
      <c r="H15" s="68" t="n"/>
      <c r="I15" s="70">
        <f>IF(B15="","",DATE(YEAR(B15),MONTH(B15),1))</f>
        <v/>
      </c>
      <c r="J15" s="71">
        <f>IF(B15="","",WEEKDAY(B15,2))</f>
        <v/>
      </c>
    </row>
    <row r="16" ht="19" customHeight="1">
      <c r="A16" s="66">
        <f>IF(B16="","",ROW()-5)</f>
        <v/>
      </c>
      <c r="B16" s="67" t="n">
        <v>46029</v>
      </c>
      <c r="C16" s="68" t="inlineStr">
        <is>
          <t>Restaurant</t>
        </is>
      </c>
      <c r="D16" s="40" t="inlineStr">
        <is>
          <t>Expense</t>
        </is>
      </c>
      <c r="E16" s="68" t="inlineStr">
        <is>
          <t>Dining out</t>
        </is>
      </c>
      <c r="F16" s="40" t="inlineStr">
        <is>
          <t>Debit card</t>
        </is>
      </c>
      <c r="G16" s="69" t="n">
        <v>29.31</v>
      </c>
      <c r="H16" s="68" t="n"/>
      <c r="I16" s="70">
        <f>IF(B16="","",DATE(YEAR(B16),MONTH(B16),1))</f>
        <v/>
      </c>
      <c r="J16" s="71">
        <f>IF(B16="","",WEEKDAY(B16,2))</f>
        <v/>
      </c>
    </row>
    <row r="17" ht="19" customHeight="1">
      <c r="A17" s="66">
        <f>IF(B17="","",ROW()-5)</f>
        <v/>
      </c>
      <c r="B17" s="67" t="n">
        <v>46029</v>
      </c>
      <c r="C17" s="68" t="inlineStr">
        <is>
          <t>Takeaway</t>
        </is>
      </c>
      <c r="D17" s="40" t="inlineStr">
        <is>
          <t>Expense</t>
        </is>
      </c>
      <c r="E17" s="68" t="inlineStr">
        <is>
          <t>Dining out</t>
        </is>
      </c>
      <c r="F17" s="40" t="inlineStr">
        <is>
          <t>Cash</t>
        </is>
      </c>
      <c r="G17" s="69" t="n">
        <v>44.78</v>
      </c>
      <c r="H17" s="68" t="n"/>
      <c r="I17" s="70">
        <f>IF(B17="","",DATE(YEAR(B17),MONTH(B17),1))</f>
        <v/>
      </c>
      <c r="J17" s="71">
        <f>IF(B17="","",WEEKDAY(B17,2))</f>
        <v/>
      </c>
    </row>
    <row r="18" ht="19" customHeight="1">
      <c r="A18" s="66">
        <f>IF(B18="","",ROW()-5)</f>
        <v/>
      </c>
      <c r="B18" s="67" t="n">
        <v>46030</v>
      </c>
      <c r="C18" s="68" t="inlineStr">
        <is>
          <t>Electricity &amp; gas</t>
        </is>
      </c>
      <c r="D18" s="40" t="inlineStr">
        <is>
          <t>Expense</t>
        </is>
      </c>
      <c r="E18" s="68" t="inlineStr">
        <is>
          <t>Utilities</t>
        </is>
      </c>
      <c r="F18" s="40" t="inlineStr">
        <is>
          <t>Debit card</t>
        </is>
      </c>
      <c r="G18" s="69" t="n">
        <v>159.83</v>
      </c>
      <c r="H18" s="68" t="n"/>
      <c r="I18" s="70">
        <f>IF(B18="","",DATE(YEAR(B18),MONTH(B18),1))</f>
        <v/>
      </c>
      <c r="J18" s="71">
        <f>IF(B18="","",WEEKDAY(B18,2))</f>
        <v/>
      </c>
    </row>
    <row r="19" ht="19" customHeight="1">
      <c r="A19" s="66">
        <f>IF(B19="","",ROW()-5)</f>
        <v/>
      </c>
      <c r="B19" s="67" t="n">
        <v>46031</v>
      </c>
      <c r="C19" s="68" t="inlineStr">
        <is>
          <t>Haircut / toiletries</t>
        </is>
      </c>
      <c r="D19" s="40" t="inlineStr">
        <is>
          <t>Expense</t>
        </is>
      </c>
      <c r="E19" s="68" t="inlineStr">
        <is>
          <t>Personal care</t>
        </is>
      </c>
      <c r="F19" s="40" t="inlineStr">
        <is>
          <t>Debit card</t>
        </is>
      </c>
      <c r="G19" s="69" t="n">
        <v>44.33</v>
      </c>
      <c r="H19" s="68" t="n"/>
      <c r="I19" s="70">
        <f>IF(B19="","",DATE(YEAR(B19),MONTH(B19),1))</f>
        <v/>
      </c>
      <c r="J19" s="71">
        <f>IF(B19="","",WEEKDAY(B19,2))</f>
        <v/>
      </c>
    </row>
    <row r="20" ht="19" customHeight="1">
      <c r="A20" s="66">
        <f>IF(B20="","",ROW()-5)</f>
        <v/>
      </c>
      <c r="B20" s="67" t="n">
        <v>46032</v>
      </c>
      <c r="C20" s="68" t="inlineStr">
        <is>
          <t>Public transport pass</t>
        </is>
      </c>
      <c r="D20" s="40" t="inlineStr">
        <is>
          <t>Expense</t>
        </is>
      </c>
      <c r="E20" s="68" t="inlineStr">
        <is>
          <t>Transport</t>
        </is>
      </c>
      <c r="F20" s="40" t="inlineStr">
        <is>
          <t>Debit card</t>
        </is>
      </c>
      <c r="G20" s="69" t="n">
        <v>26.3</v>
      </c>
      <c r="H20" s="68" t="n"/>
      <c r="I20" s="70">
        <f>IF(B20="","",DATE(YEAR(B20),MONTH(B20),1))</f>
        <v/>
      </c>
      <c r="J20" s="71">
        <f>IF(B20="","",WEEKDAY(B20,2))</f>
        <v/>
      </c>
    </row>
    <row r="21" ht="19" customHeight="1">
      <c r="A21" s="66">
        <f>IF(B21="","",ROW()-5)</f>
        <v/>
      </c>
      <c r="B21" s="67" t="n">
        <v>46034</v>
      </c>
      <c r="C21" s="68" t="inlineStr">
        <is>
          <t>Internet</t>
        </is>
      </c>
      <c r="D21" s="40" t="inlineStr">
        <is>
          <t>Expense</t>
        </is>
      </c>
      <c r="E21" s="68" t="inlineStr">
        <is>
          <t>Utilities</t>
        </is>
      </c>
      <c r="F21" s="40" t="inlineStr">
        <is>
          <t>Debit card</t>
        </is>
      </c>
      <c r="G21" s="69" t="n">
        <v>55</v>
      </c>
      <c r="H21" s="68" t="n"/>
      <c r="I21" s="70">
        <f>IF(B21="","",DATE(YEAR(B21),MONTH(B21),1))</f>
        <v/>
      </c>
      <c r="J21" s="71">
        <f>IF(B21="","",WEEKDAY(B21,2))</f>
        <v/>
      </c>
    </row>
    <row r="22" ht="19" customHeight="1">
      <c r="A22" s="66">
        <f>IF(B22="","",ROW()-5)</f>
        <v/>
      </c>
      <c r="B22" s="67" t="n">
        <v>46034</v>
      </c>
      <c r="C22" s="68" t="inlineStr">
        <is>
          <t>Supermarket</t>
        </is>
      </c>
      <c r="D22" s="40" t="inlineStr">
        <is>
          <t>Expense</t>
        </is>
      </c>
      <c r="E22" s="68" t="inlineStr">
        <is>
          <t>Groceries</t>
        </is>
      </c>
      <c r="F22" s="40" t="inlineStr">
        <is>
          <t>Debit card</t>
        </is>
      </c>
      <c r="G22" s="69" t="n">
        <v>69.7</v>
      </c>
      <c r="H22" s="68" t="n"/>
      <c r="I22" s="70">
        <f>IF(B22="","",DATE(YEAR(B22),MONTH(B22),1))</f>
        <v/>
      </c>
      <c r="J22" s="71">
        <f>IF(B22="","",WEEKDAY(B22,2))</f>
        <v/>
      </c>
    </row>
    <row r="23" ht="19" customHeight="1">
      <c r="A23" s="66">
        <f>IF(B23="","",ROW()-5)</f>
        <v/>
      </c>
      <c r="B23" s="67" t="n">
        <v>46035</v>
      </c>
      <c r="C23" s="68" t="inlineStr">
        <is>
          <t>Coffee &amp; lunch</t>
        </is>
      </c>
      <c r="D23" s="40" t="inlineStr">
        <is>
          <t>Expense</t>
        </is>
      </c>
      <c r="E23" s="68" t="inlineStr">
        <is>
          <t>Dining out</t>
        </is>
      </c>
      <c r="F23" s="40" t="inlineStr">
        <is>
          <t>Debit card</t>
        </is>
      </c>
      <c r="G23" s="69" t="n">
        <v>32.61</v>
      </c>
      <c r="H23" s="68" t="n"/>
      <c r="I23" s="70">
        <f>IF(B23="","",DATE(YEAR(B23),MONTH(B23),1))</f>
        <v/>
      </c>
      <c r="J23" s="71">
        <f>IF(B23="","",WEEKDAY(B23,2))</f>
        <v/>
      </c>
    </row>
    <row r="24" ht="19" customHeight="1">
      <c r="A24" s="66">
        <f>IF(B24="","",ROW()-5)</f>
        <v/>
      </c>
      <c r="B24" s="67" t="n">
        <v>46036</v>
      </c>
      <c r="C24" s="68" t="inlineStr">
        <is>
          <t>Mobile plan</t>
        </is>
      </c>
      <c r="D24" s="40" t="inlineStr">
        <is>
          <t>Expense</t>
        </is>
      </c>
      <c r="E24" s="68" t="inlineStr">
        <is>
          <t>Utilities</t>
        </is>
      </c>
      <c r="F24" s="40" t="inlineStr">
        <is>
          <t>Debit card</t>
        </is>
      </c>
      <c r="G24" s="69" t="n">
        <v>40</v>
      </c>
      <c r="H24" s="68" t="n"/>
      <c r="I24" s="70">
        <f>IF(B24="","",DATE(YEAR(B24),MONTH(B24),1))</f>
        <v/>
      </c>
      <c r="J24" s="71">
        <f>IF(B24="","",WEEKDAY(B24,2))</f>
        <v/>
      </c>
    </row>
    <row r="25" ht="19" customHeight="1">
      <c r="A25" s="66">
        <f>IF(B25="","",ROW()-5)</f>
        <v/>
      </c>
      <c r="B25" s="67" t="n">
        <v>46037</v>
      </c>
      <c r="C25" s="68" t="inlineStr">
        <is>
          <t>Car insurance</t>
        </is>
      </c>
      <c r="D25" s="40" t="inlineStr">
        <is>
          <t>Expense</t>
        </is>
      </c>
      <c r="E25" s="68" t="inlineStr">
        <is>
          <t>Insurance</t>
        </is>
      </c>
      <c r="F25" s="40" t="inlineStr">
        <is>
          <t>Bank transfer</t>
        </is>
      </c>
      <c r="G25" s="69" t="n">
        <v>95</v>
      </c>
      <c r="H25" s="68" t="n"/>
      <c r="I25" s="70">
        <f>IF(B25="","",DATE(YEAR(B25),MONTH(B25),1))</f>
        <v/>
      </c>
      <c r="J25" s="71">
        <f>IF(B25="","",WEEKDAY(B25,2))</f>
        <v/>
      </c>
    </row>
    <row r="26" ht="19" customHeight="1">
      <c r="A26" s="66">
        <f>IF(B26="","",ROW()-5)</f>
        <v/>
      </c>
      <c r="B26" s="67" t="n">
        <v>46038</v>
      </c>
      <c r="C26" s="68" t="inlineStr">
        <is>
          <t>Electronics</t>
        </is>
      </c>
      <c r="D26" s="40" t="inlineStr">
        <is>
          <t>Expense</t>
        </is>
      </c>
      <c r="E26" s="68" t="inlineStr">
        <is>
          <t>Shopping</t>
        </is>
      </c>
      <c r="F26" s="40" t="inlineStr">
        <is>
          <t>Credit card</t>
        </is>
      </c>
      <c r="G26" s="69" t="n">
        <v>67.90000000000001</v>
      </c>
      <c r="H26" s="68" t="n"/>
      <c r="I26" s="70">
        <f>IF(B26="","",DATE(YEAR(B26),MONTH(B26),1))</f>
        <v/>
      </c>
      <c r="J26" s="71">
        <f>IF(B26="","",WEEKDAY(B26,2))</f>
        <v/>
      </c>
    </row>
    <row r="27" ht="19" customHeight="1">
      <c r="A27" s="66">
        <f>IF(B27="","",ROW()-5)</f>
        <v/>
      </c>
      <c r="B27" s="67" t="n">
        <v>46038</v>
      </c>
      <c r="C27" s="68" t="inlineStr">
        <is>
          <t>Home items</t>
        </is>
      </c>
      <c r="D27" s="40" t="inlineStr">
        <is>
          <t>Expense</t>
        </is>
      </c>
      <c r="E27" s="68" t="inlineStr">
        <is>
          <t>Shopping</t>
        </is>
      </c>
      <c r="F27" s="40" t="inlineStr">
        <is>
          <t>Credit card</t>
        </is>
      </c>
      <c r="G27" s="69" t="n">
        <v>114.56</v>
      </c>
      <c r="H27" s="68" t="n"/>
      <c r="I27" s="70">
        <f>IF(B27="","",DATE(YEAR(B27),MONTH(B27),1))</f>
        <v/>
      </c>
      <c r="J27" s="71">
        <f>IF(B27="","",WEEKDAY(B27,2))</f>
        <v/>
      </c>
    </row>
    <row r="28" ht="19" customHeight="1">
      <c r="A28" s="66">
        <f>IF(B28="","",ROW()-5)</f>
        <v/>
      </c>
      <c r="B28" s="67" t="n">
        <v>46039</v>
      </c>
      <c r="C28" s="68" t="inlineStr">
        <is>
          <t>Supermarket</t>
        </is>
      </c>
      <c r="D28" s="40" t="inlineStr">
        <is>
          <t>Expense</t>
        </is>
      </c>
      <c r="E28" s="68" t="inlineStr">
        <is>
          <t>Groceries</t>
        </is>
      </c>
      <c r="F28" s="40" t="inlineStr">
        <is>
          <t>Credit card</t>
        </is>
      </c>
      <c r="G28" s="69" t="n">
        <v>121.05</v>
      </c>
      <c r="H28" s="68" t="n"/>
      <c r="I28" s="70">
        <f>IF(B28="","",DATE(YEAR(B28),MONTH(B28),1))</f>
        <v/>
      </c>
      <c r="J28" s="71">
        <f>IF(B28="","",WEEKDAY(B28,2))</f>
        <v/>
      </c>
    </row>
    <row r="29" ht="19" customHeight="1">
      <c r="A29" s="66">
        <f>IF(B29="","",ROW()-5)</f>
        <v/>
      </c>
      <c r="B29" s="67" t="n">
        <v>46039</v>
      </c>
      <c r="C29" s="68" t="inlineStr">
        <is>
          <t>Fuel</t>
        </is>
      </c>
      <c r="D29" s="40" t="inlineStr">
        <is>
          <t>Expense</t>
        </is>
      </c>
      <c r="E29" s="68" t="inlineStr">
        <is>
          <t>Transport</t>
        </is>
      </c>
      <c r="F29" s="40" t="inlineStr">
        <is>
          <t>Debit card</t>
        </is>
      </c>
      <c r="G29" s="69" t="n">
        <v>25.22</v>
      </c>
      <c r="H29" s="68" t="n"/>
      <c r="I29" s="70">
        <f>IF(B29="","",DATE(YEAR(B29),MONTH(B29),1))</f>
        <v/>
      </c>
      <c r="J29" s="71">
        <f>IF(B29="","",WEEKDAY(B29,2))</f>
        <v/>
      </c>
    </row>
    <row r="30" ht="19" customHeight="1">
      <c r="A30" s="66">
        <f>IF(B30="","",ROW()-5)</f>
        <v/>
      </c>
      <c r="B30" s="67" t="n">
        <v>46042</v>
      </c>
      <c r="C30" s="68" t="inlineStr">
        <is>
          <t>Games</t>
        </is>
      </c>
      <c r="D30" s="40" t="inlineStr">
        <is>
          <t>Expense</t>
        </is>
      </c>
      <c r="E30" s="68" t="inlineStr">
        <is>
          <t>Entertainment</t>
        </is>
      </c>
      <c r="F30" s="40" t="inlineStr">
        <is>
          <t>Credit card</t>
        </is>
      </c>
      <c r="G30" s="69" t="n">
        <v>33.23</v>
      </c>
      <c r="H30" s="68" t="n"/>
      <c r="I30" s="70">
        <f>IF(B30="","",DATE(YEAR(B30),MONTH(B30),1))</f>
        <v/>
      </c>
      <c r="J30" s="71">
        <f>IF(B30="","",WEEKDAY(B30,2))</f>
        <v/>
      </c>
    </row>
    <row r="31" ht="19" customHeight="1">
      <c r="A31" s="66">
        <f>IF(B31="","",ROW()-5)</f>
        <v/>
      </c>
      <c r="B31" s="67" t="n">
        <v>46042</v>
      </c>
      <c r="C31" s="68" t="inlineStr">
        <is>
          <t>Streaming &amp; apps</t>
        </is>
      </c>
      <c r="D31" s="40" t="inlineStr">
        <is>
          <t>Expense</t>
        </is>
      </c>
      <c r="E31" s="68" t="inlineStr">
        <is>
          <t>Subscriptions</t>
        </is>
      </c>
      <c r="F31" s="40" t="inlineStr">
        <is>
          <t>Credit card</t>
        </is>
      </c>
      <c r="G31" s="69" t="n">
        <v>47</v>
      </c>
      <c r="H31" s="68" t="n"/>
      <c r="I31" s="70">
        <f>IF(B31="","",DATE(YEAR(B31),MONTH(B31),1))</f>
        <v/>
      </c>
      <c r="J31" s="71">
        <f>IF(B31="","",WEEKDAY(B31,2))</f>
        <v/>
      </c>
    </row>
    <row r="32" ht="19" customHeight="1">
      <c r="A32" s="66">
        <f>IF(B32="","",ROW()-5)</f>
        <v/>
      </c>
      <c r="B32" s="67" t="n">
        <v>46044</v>
      </c>
      <c r="C32" s="68" t="inlineStr">
        <is>
          <t>Supermarket</t>
        </is>
      </c>
      <c r="D32" s="40" t="inlineStr">
        <is>
          <t>Expense</t>
        </is>
      </c>
      <c r="E32" s="68" t="inlineStr">
        <is>
          <t>Groceries</t>
        </is>
      </c>
      <c r="F32" s="40" t="inlineStr">
        <is>
          <t>Credit card</t>
        </is>
      </c>
      <c r="G32" s="69" t="n">
        <v>98.98</v>
      </c>
      <c r="H32" s="68" t="n"/>
      <c r="I32" s="70">
        <f>IF(B32="","",DATE(YEAR(B32),MONTH(B32),1))</f>
        <v/>
      </c>
      <c r="J32" s="71">
        <f>IF(B32="","",WEEKDAY(B32,2))</f>
        <v/>
      </c>
    </row>
    <row r="33" ht="19" customHeight="1">
      <c r="A33" s="66">
        <f>IF(B33="","",ROW()-5)</f>
        <v/>
      </c>
      <c r="B33" s="67" t="n">
        <v>46049</v>
      </c>
      <c r="C33" s="68" t="inlineStr">
        <is>
          <t>Supermarket</t>
        </is>
      </c>
      <c r="D33" s="40" t="inlineStr">
        <is>
          <t>Expense</t>
        </is>
      </c>
      <c r="E33" s="68" t="inlineStr">
        <is>
          <t>Groceries</t>
        </is>
      </c>
      <c r="F33" s="40" t="inlineStr">
        <is>
          <t>Debit card</t>
        </is>
      </c>
      <c r="G33" s="69" t="n">
        <v>62.89</v>
      </c>
      <c r="H33" s="68" t="n"/>
      <c r="I33" s="70">
        <f>IF(B33="","",DATE(YEAR(B33),MONTH(B33),1))</f>
        <v/>
      </c>
      <c r="J33" s="71">
        <f>IF(B33="","",WEEKDAY(B33,2))</f>
        <v/>
      </c>
    </row>
    <row r="34" ht="19" customHeight="1">
      <c r="A34" s="66">
        <f>IF(B34="","",ROW()-5)</f>
        <v/>
      </c>
      <c r="B34" s="67" t="n">
        <v>46049</v>
      </c>
      <c r="C34" s="68" t="inlineStr">
        <is>
          <t>Games</t>
        </is>
      </c>
      <c r="D34" s="40" t="inlineStr">
        <is>
          <t>Expense</t>
        </is>
      </c>
      <c r="E34" s="68" t="inlineStr">
        <is>
          <t>Entertainment</t>
        </is>
      </c>
      <c r="F34" s="40" t="inlineStr">
        <is>
          <t>Credit card</t>
        </is>
      </c>
      <c r="G34" s="69" t="n">
        <v>29.58</v>
      </c>
      <c r="H34" s="68" t="n"/>
      <c r="I34" s="70">
        <f>IF(B34="","",DATE(YEAR(B34),MONTH(B34),1))</f>
        <v/>
      </c>
      <c r="J34" s="71">
        <f>IF(B34="","",WEEKDAY(B34,2))</f>
        <v/>
      </c>
    </row>
    <row r="35" ht="19" customHeight="1">
      <c r="A35" s="66">
        <f>IF(B35="","",ROW()-5)</f>
        <v/>
      </c>
      <c r="B35" s="67" t="n">
        <v>46054</v>
      </c>
      <c r="C35" s="68" t="inlineStr">
        <is>
          <t>Monthly salary</t>
        </is>
      </c>
      <c r="D35" s="40" t="inlineStr">
        <is>
          <t>Income</t>
        </is>
      </c>
      <c r="E35" s="68" t="inlineStr">
        <is>
          <t>Salary</t>
        </is>
      </c>
      <c r="F35" s="40" t="inlineStr">
        <is>
          <t>Bank transfer</t>
        </is>
      </c>
      <c r="G35" s="69" t="n">
        <v>4200</v>
      </c>
      <c r="H35" s="68" t="n"/>
      <c r="I35" s="70">
        <f>IF(B35="","",DATE(YEAR(B35),MONTH(B35),1))</f>
        <v/>
      </c>
      <c r="J35" s="71">
        <f>IF(B35="","",WEEKDAY(B35,2))</f>
        <v/>
      </c>
    </row>
    <row r="36" ht="19" customHeight="1">
      <c r="A36" s="66">
        <f>IF(B36="","",ROW()-5)</f>
        <v/>
      </c>
      <c r="B36" s="67" t="n">
        <v>46054</v>
      </c>
      <c r="C36" s="68" t="inlineStr">
        <is>
          <t>Rent</t>
        </is>
      </c>
      <c r="D36" s="40" t="inlineStr">
        <is>
          <t>Expense</t>
        </is>
      </c>
      <c r="E36" s="68" t="inlineStr">
        <is>
          <t>Housing</t>
        </is>
      </c>
      <c r="F36" s="40" t="inlineStr">
        <is>
          <t>Bank transfer</t>
        </is>
      </c>
      <c r="G36" s="69" t="n">
        <v>1350</v>
      </c>
      <c r="H36" s="68" t="n"/>
      <c r="I36" s="70">
        <f>IF(B36="","",DATE(YEAR(B36),MONTH(B36),1))</f>
        <v/>
      </c>
      <c r="J36" s="71">
        <f>IF(B36="","",WEEKDAY(B36,2))</f>
        <v/>
      </c>
    </row>
    <row r="37" ht="19" customHeight="1">
      <c r="A37" s="66">
        <f>IF(B37="","",ROW()-5)</f>
        <v/>
      </c>
      <c r="B37" s="67" t="n">
        <v>46055</v>
      </c>
      <c r="C37" s="68" t="inlineStr">
        <is>
          <t>Supermarket</t>
        </is>
      </c>
      <c r="D37" s="40" t="inlineStr">
        <is>
          <t>Expense</t>
        </is>
      </c>
      <c r="E37" s="68" t="inlineStr">
        <is>
          <t>Groceries</t>
        </is>
      </c>
      <c r="F37" s="40" t="inlineStr">
        <is>
          <t>Debit card</t>
        </is>
      </c>
      <c r="G37" s="69" t="n">
        <v>99.34</v>
      </c>
      <c r="H37" s="68" t="n"/>
      <c r="I37" s="70">
        <f>IF(B37="","",DATE(YEAR(B37),MONTH(B37),1))</f>
        <v/>
      </c>
      <c r="J37" s="71">
        <f>IF(B37="","",WEEKDAY(B37,2))</f>
        <v/>
      </c>
    </row>
    <row r="38" ht="19" customHeight="1">
      <c r="A38" s="66">
        <f>IF(B38="","",ROW()-5)</f>
        <v/>
      </c>
      <c r="B38" s="67" t="n">
        <v>46055</v>
      </c>
      <c r="C38" s="68" t="inlineStr">
        <is>
          <t>Haircut / toiletries</t>
        </is>
      </c>
      <c r="D38" s="40" t="inlineStr">
        <is>
          <t>Expense</t>
        </is>
      </c>
      <c r="E38" s="68" t="inlineStr">
        <is>
          <t>Personal care</t>
        </is>
      </c>
      <c r="F38" s="40" t="inlineStr">
        <is>
          <t>Debit card</t>
        </is>
      </c>
      <c r="G38" s="69" t="n">
        <v>44.43</v>
      </c>
      <c r="H38" s="68" t="n"/>
      <c r="I38" s="70">
        <f>IF(B38="","",DATE(YEAR(B38),MONTH(B38),1))</f>
        <v/>
      </c>
      <c r="J38" s="71">
        <f>IF(B38="","",WEEKDAY(B38,2))</f>
        <v/>
      </c>
    </row>
    <row r="39" ht="19" customHeight="1">
      <c r="A39" s="66">
        <f>IF(B39="","",ROW()-5)</f>
        <v/>
      </c>
      <c r="B39" s="67" t="n">
        <v>46056</v>
      </c>
      <c r="C39" s="68" t="inlineStr">
        <is>
          <t>Public transport pass</t>
        </is>
      </c>
      <c r="D39" s="40" t="inlineStr">
        <is>
          <t>Expense</t>
        </is>
      </c>
      <c r="E39" s="68" t="inlineStr">
        <is>
          <t>Transport</t>
        </is>
      </c>
      <c r="F39" s="40" t="inlineStr">
        <is>
          <t>Debit card</t>
        </is>
      </c>
      <c r="G39" s="69" t="n">
        <v>44.65</v>
      </c>
      <c r="H39" s="68" t="n"/>
      <c r="I39" s="70">
        <f>IF(B39="","",DATE(YEAR(B39),MONTH(B39),1))</f>
        <v/>
      </c>
      <c r="J39" s="71">
        <f>IF(B39="","",WEEKDAY(B39,2))</f>
        <v/>
      </c>
    </row>
    <row r="40" ht="19" customHeight="1">
      <c r="A40" s="66">
        <f>IF(B40="","",ROW()-5)</f>
        <v/>
      </c>
      <c r="B40" s="67" t="n">
        <v>46058</v>
      </c>
      <c r="C40" s="68" t="inlineStr">
        <is>
          <t>Coffee &amp; lunch</t>
        </is>
      </c>
      <c r="D40" s="40" t="inlineStr">
        <is>
          <t>Expense</t>
        </is>
      </c>
      <c r="E40" s="68" t="inlineStr">
        <is>
          <t>Dining out</t>
        </is>
      </c>
      <c r="F40" s="40" t="inlineStr">
        <is>
          <t>Credit card</t>
        </is>
      </c>
      <c r="G40" s="69" t="n">
        <v>58.51</v>
      </c>
      <c r="H40" s="68" t="n"/>
      <c r="I40" s="70">
        <f>IF(B40="","",DATE(YEAR(B40),MONTH(B40),1))</f>
        <v/>
      </c>
      <c r="J40" s="71">
        <f>IF(B40="","",WEEKDAY(B40,2))</f>
        <v/>
      </c>
    </row>
    <row r="41" ht="19" customHeight="1">
      <c r="A41" s="66">
        <f>IF(B41="","",ROW()-5)</f>
        <v/>
      </c>
      <c r="B41" s="67" t="n">
        <v>46058</v>
      </c>
      <c r="C41" s="68" t="inlineStr">
        <is>
          <t>Credit card &amp; loan payments</t>
        </is>
      </c>
      <c r="D41" s="40" t="inlineStr">
        <is>
          <t>Expense</t>
        </is>
      </c>
      <c r="E41" s="68" t="inlineStr">
        <is>
          <t>Debt payments</t>
        </is>
      </c>
      <c r="F41" s="40" t="inlineStr">
        <is>
          <t>Bank transfer</t>
        </is>
      </c>
      <c r="G41" s="69" t="n">
        <v>560</v>
      </c>
      <c r="H41" s="68" t="n"/>
      <c r="I41" s="70">
        <f>IF(B41="","",DATE(YEAR(B41),MONTH(B41),1))</f>
        <v/>
      </c>
      <c r="J41" s="71">
        <f>IF(B41="","",WEEKDAY(B41,2))</f>
        <v/>
      </c>
    </row>
    <row r="42" ht="19" customHeight="1">
      <c r="A42" s="66">
        <f>IF(B42="","",ROW()-5)</f>
        <v/>
      </c>
      <c r="B42" s="67" t="n">
        <v>46060</v>
      </c>
      <c r="C42" s="68" t="inlineStr">
        <is>
          <t>Supermarket</t>
        </is>
      </c>
      <c r="D42" s="40" t="inlineStr">
        <is>
          <t>Expense</t>
        </is>
      </c>
      <c r="E42" s="68" t="inlineStr">
        <is>
          <t>Groceries</t>
        </is>
      </c>
      <c r="F42" s="40" t="inlineStr">
        <is>
          <t>Credit card</t>
        </is>
      </c>
      <c r="G42" s="69" t="n">
        <v>86.90000000000001</v>
      </c>
      <c r="H42" s="68" t="n"/>
      <c r="I42" s="70">
        <f>IF(B42="","",DATE(YEAR(B42),MONTH(B42),1))</f>
        <v/>
      </c>
      <c r="J42" s="71">
        <f>IF(B42="","",WEEKDAY(B42,2))</f>
        <v/>
      </c>
    </row>
    <row r="43" ht="19" customHeight="1">
      <c r="A43" s="66">
        <f>IF(B43="","",ROW()-5)</f>
        <v/>
      </c>
      <c r="B43" s="67" t="n">
        <v>46060</v>
      </c>
      <c r="C43" s="68" t="inlineStr">
        <is>
          <t>Coffee &amp; lunch</t>
        </is>
      </c>
      <c r="D43" s="40" t="inlineStr">
        <is>
          <t>Expense</t>
        </is>
      </c>
      <c r="E43" s="68" t="inlineStr">
        <is>
          <t>Dining out</t>
        </is>
      </c>
      <c r="F43" s="40" t="inlineStr">
        <is>
          <t>Cash</t>
        </is>
      </c>
      <c r="G43" s="69" t="n">
        <v>44.1</v>
      </c>
      <c r="H43" s="68" t="n"/>
      <c r="I43" s="70">
        <f>IF(B43="","",DATE(YEAR(B43),MONTH(B43),1))</f>
        <v/>
      </c>
      <c r="J43" s="71">
        <f>IF(B43="","",WEEKDAY(B43,2))</f>
        <v/>
      </c>
    </row>
    <row r="44" ht="19" customHeight="1">
      <c r="A44" s="66">
        <f>IF(B44="","",ROW()-5)</f>
        <v/>
      </c>
      <c r="B44" s="67" t="n">
        <v>46061</v>
      </c>
      <c r="C44" s="68" t="inlineStr">
        <is>
          <t>Electricity &amp; gas</t>
        </is>
      </c>
      <c r="D44" s="40" t="inlineStr">
        <is>
          <t>Expense</t>
        </is>
      </c>
      <c r="E44" s="68" t="inlineStr">
        <is>
          <t>Utilities</t>
        </is>
      </c>
      <c r="F44" s="40" t="inlineStr">
        <is>
          <t>Debit card</t>
        </is>
      </c>
      <c r="G44" s="69" t="n">
        <v>138.61</v>
      </c>
      <c r="H44" s="68" t="n"/>
      <c r="I44" s="70">
        <f>IF(B44="","",DATE(YEAR(B44),MONTH(B44),1))</f>
        <v/>
      </c>
      <c r="J44" s="71">
        <f>IF(B44="","",WEEKDAY(B44,2))</f>
        <v/>
      </c>
    </row>
    <row r="45" ht="19" customHeight="1">
      <c r="A45" s="66">
        <f>IF(B45="","",ROW()-5)</f>
        <v/>
      </c>
      <c r="B45" s="67" t="n">
        <v>46061</v>
      </c>
      <c r="C45" s="68" t="inlineStr">
        <is>
          <t>Electronics</t>
        </is>
      </c>
      <c r="D45" s="40" t="inlineStr">
        <is>
          <t>Expense</t>
        </is>
      </c>
      <c r="E45" s="68" t="inlineStr">
        <is>
          <t>Shopping</t>
        </is>
      </c>
      <c r="F45" s="40" t="inlineStr">
        <is>
          <t>Credit card</t>
        </is>
      </c>
      <c r="G45" s="69" t="n">
        <v>101.28</v>
      </c>
      <c r="H45" s="68" t="n"/>
      <c r="I45" s="70">
        <f>IF(B45="","",DATE(YEAR(B45),MONTH(B45),1))</f>
        <v/>
      </c>
      <c r="J45" s="71">
        <f>IF(B45="","",WEEKDAY(B45,2))</f>
        <v/>
      </c>
    </row>
    <row r="46" ht="19" customHeight="1">
      <c r="A46" s="66">
        <f>IF(B46="","",ROW()-5)</f>
        <v/>
      </c>
      <c r="B46" s="67" t="n">
        <v>46063</v>
      </c>
      <c r="C46" s="68" t="inlineStr">
        <is>
          <t>Freelance project</t>
        </is>
      </c>
      <c r="D46" s="40" t="inlineStr">
        <is>
          <t>Income</t>
        </is>
      </c>
      <c r="E46" s="68" t="inlineStr">
        <is>
          <t>Freelance</t>
        </is>
      </c>
      <c r="F46" s="40" t="inlineStr">
        <is>
          <t>Bank transfer</t>
        </is>
      </c>
      <c r="G46" s="69" t="n">
        <v>872.0700000000001</v>
      </c>
      <c r="H46" s="68" t="n"/>
      <c r="I46" s="70">
        <f>IF(B46="","",DATE(YEAR(B46),MONTH(B46),1))</f>
        <v/>
      </c>
      <c r="J46" s="71">
        <f>IF(B46="","",WEEKDAY(B46,2))</f>
        <v/>
      </c>
    </row>
    <row r="47" ht="19" customHeight="1">
      <c r="A47" s="66">
        <f>IF(B47="","",ROW()-5)</f>
        <v/>
      </c>
      <c r="B47" s="67" t="n">
        <v>46063</v>
      </c>
      <c r="C47" s="68" t="inlineStr">
        <is>
          <t>Parking</t>
        </is>
      </c>
      <c r="D47" s="40" t="inlineStr">
        <is>
          <t>Expense</t>
        </is>
      </c>
      <c r="E47" s="68" t="inlineStr">
        <is>
          <t>Transport</t>
        </is>
      </c>
      <c r="F47" s="40" t="inlineStr">
        <is>
          <t>Debit card</t>
        </is>
      </c>
      <c r="G47" s="69" t="n">
        <v>31.05</v>
      </c>
      <c r="H47" s="68" t="n"/>
      <c r="I47" s="70">
        <f>IF(B47="","",DATE(YEAR(B47),MONTH(B47),1))</f>
        <v/>
      </c>
      <c r="J47" s="71">
        <f>IF(B47="","",WEEKDAY(B47,2))</f>
        <v/>
      </c>
    </row>
    <row r="48" ht="19" customHeight="1">
      <c r="A48" s="66">
        <f>IF(B48="","",ROW()-5)</f>
        <v/>
      </c>
      <c r="B48" s="67" t="n">
        <v>46063</v>
      </c>
      <c r="C48" s="68" t="inlineStr">
        <is>
          <t>Restaurant</t>
        </is>
      </c>
      <c r="D48" s="40" t="inlineStr">
        <is>
          <t>Expense</t>
        </is>
      </c>
      <c r="E48" s="68" t="inlineStr">
        <is>
          <t>Dining out</t>
        </is>
      </c>
      <c r="F48" s="40" t="inlineStr">
        <is>
          <t>Debit card</t>
        </is>
      </c>
      <c r="G48" s="69" t="n">
        <v>44.83</v>
      </c>
      <c r="H48" s="68" t="n"/>
      <c r="I48" s="70">
        <f>IF(B48="","",DATE(YEAR(B48),MONTH(B48),1))</f>
        <v/>
      </c>
      <c r="J48" s="71">
        <f>IF(B48="","",WEEKDAY(B48,2))</f>
        <v/>
      </c>
    </row>
    <row r="49" ht="19" customHeight="1">
      <c r="A49" s="66">
        <f>IF(B49="","",ROW()-5)</f>
        <v/>
      </c>
      <c r="B49" s="67" t="n">
        <v>46063</v>
      </c>
      <c r="C49" s="68" t="inlineStr">
        <is>
          <t>Online course</t>
        </is>
      </c>
      <c r="D49" s="40" t="inlineStr">
        <is>
          <t>Expense</t>
        </is>
      </c>
      <c r="E49" s="68" t="inlineStr">
        <is>
          <t>Education</t>
        </is>
      </c>
      <c r="F49" s="40" t="inlineStr">
        <is>
          <t>Credit card</t>
        </is>
      </c>
      <c r="G49" s="69" t="n">
        <v>90.31</v>
      </c>
      <c r="H49" s="68" t="n"/>
      <c r="I49" s="70">
        <f>IF(B49="","",DATE(YEAR(B49),MONTH(B49),1))</f>
        <v/>
      </c>
      <c r="J49" s="71">
        <f>IF(B49="","",WEEKDAY(B49,2))</f>
        <v/>
      </c>
    </row>
    <row r="50" ht="19" customHeight="1">
      <c r="A50" s="66">
        <f>IF(B50="","",ROW()-5)</f>
        <v/>
      </c>
      <c r="B50" s="67" t="n">
        <v>46065</v>
      </c>
      <c r="C50" s="68" t="inlineStr">
        <is>
          <t>Internet</t>
        </is>
      </c>
      <c r="D50" s="40" t="inlineStr">
        <is>
          <t>Expense</t>
        </is>
      </c>
      <c r="E50" s="68" t="inlineStr">
        <is>
          <t>Utilities</t>
        </is>
      </c>
      <c r="F50" s="40" t="inlineStr">
        <is>
          <t>Debit card</t>
        </is>
      </c>
      <c r="G50" s="69" t="n">
        <v>55</v>
      </c>
      <c r="H50" s="68" t="n"/>
      <c r="I50" s="70">
        <f>IF(B50="","",DATE(YEAR(B50),MONTH(B50),1))</f>
        <v/>
      </c>
      <c r="J50" s="71">
        <f>IF(B50="","",WEEKDAY(B50,2))</f>
        <v/>
      </c>
    </row>
    <row r="51" ht="19" customHeight="1">
      <c r="A51" s="66">
        <f>IF(B51="","",ROW()-5)</f>
        <v/>
      </c>
      <c r="B51" s="67" t="n">
        <v>46065</v>
      </c>
      <c r="C51" s="68" t="inlineStr">
        <is>
          <t>Supermarket</t>
        </is>
      </c>
      <c r="D51" s="40" t="inlineStr">
        <is>
          <t>Expense</t>
        </is>
      </c>
      <c r="E51" s="68" t="inlineStr">
        <is>
          <t>Groceries</t>
        </is>
      </c>
      <c r="F51" s="40" t="inlineStr">
        <is>
          <t>Debit card</t>
        </is>
      </c>
      <c r="G51" s="69" t="n">
        <v>92.79000000000001</v>
      </c>
      <c r="H51" s="68" t="n"/>
      <c r="I51" s="70">
        <f>IF(B51="","",DATE(YEAR(B51),MONTH(B51),1))</f>
        <v/>
      </c>
      <c r="J51" s="71">
        <f>IF(B51="","",WEEKDAY(B51,2))</f>
        <v/>
      </c>
    </row>
    <row r="52" ht="19" customHeight="1">
      <c r="A52" s="66">
        <f>IF(B52="","",ROW()-5)</f>
        <v/>
      </c>
      <c r="B52" s="67" t="n">
        <v>46065</v>
      </c>
      <c r="C52" s="68" t="inlineStr">
        <is>
          <t>Pharmacy / doctor</t>
        </is>
      </c>
      <c r="D52" s="40" t="inlineStr">
        <is>
          <t>Expense</t>
        </is>
      </c>
      <c r="E52" s="68" t="inlineStr">
        <is>
          <t>Health</t>
        </is>
      </c>
      <c r="F52" s="40" t="inlineStr">
        <is>
          <t>Debit card</t>
        </is>
      </c>
      <c r="G52" s="69" t="n">
        <v>32.93</v>
      </c>
      <c r="H52" s="68" t="n"/>
      <c r="I52" s="70">
        <f>IF(B52="","",DATE(YEAR(B52),MONTH(B52),1))</f>
        <v/>
      </c>
      <c r="J52" s="71">
        <f>IF(B52="","",WEEKDAY(B52,2))</f>
        <v/>
      </c>
    </row>
    <row r="53" ht="19" customHeight="1">
      <c r="A53" s="66">
        <f>IF(B53="","",ROW()-5)</f>
        <v/>
      </c>
      <c r="B53" s="67" t="n">
        <v>46067</v>
      </c>
      <c r="C53" s="68" t="inlineStr">
        <is>
          <t>Mobile plan</t>
        </is>
      </c>
      <c r="D53" s="40" t="inlineStr">
        <is>
          <t>Expense</t>
        </is>
      </c>
      <c r="E53" s="68" t="inlineStr">
        <is>
          <t>Utilities</t>
        </is>
      </c>
      <c r="F53" s="40" t="inlineStr">
        <is>
          <t>Debit card</t>
        </is>
      </c>
      <c r="G53" s="69" t="n">
        <v>40</v>
      </c>
      <c r="H53" s="68" t="n"/>
      <c r="I53" s="70">
        <f>IF(B53="","",DATE(YEAR(B53),MONTH(B53),1))</f>
        <v/>
      </c>
      <c r="J53" s="71">
        <f>IF(B53="","",WEEKDAY(B53,2))</f>
        <v/>
      </c>
    </row>
    <row r="54" ht="19" customHeight="1">
      <c r="A54" s="66">
        <f>IF(B54="","",ROW()-5)</f>
        <v/>
      </c>
      <c r="B54" s="67" t="n">
        <v>46068</v>
      </c>
      <c r="C54" s="68" t="inlineStr">
        <is>
          <t>Car insurance</t>
        </is>
      </c>
      <c r="D54" s="40" t="inlineStr">
        <is>
          <t>Expense</t>
        </is>
      </c>
      <c r="E54" s="68" t="inlineStr">
        <is>
          <t>Insurance</t>
        </is>
      </c>
      <c r="F54" s="40" t="inlineStr">
        <is>
          <t>Bank transfer</t>
        </is>
      </c>
      <c r="G54" s="69" t="n">
        <v>95</v>
      </c>
      <c r="H54" s="68" t="n"/>
      <c r="I54" s="70">
        <f>IF(B54="","",DATE(YEAR(B54),MONTH(B54),1))</f>
        <v/>
      </c>
      <c r="J54" s="71">
        <f>IF(B54="","",WEEKDAY(B54,2))</f>
        <v/>
      </c>
    </row>
    <row r="55" ht="19" customHeight="1">
      <c r="A55" s="66">
        <f>IF(B55="","",ROW()-5)</f>
        <v/>
      </c>
      <c r="B55" s="67" t="n">
        <v>46070</v>
      </c>
      <c r="C55" s="68" t="inlineStr">
        <is>
          <t>Supermarket</t>
        </is>
      </c>
      <c r="D55" s="40" t="inlineStr">
        <is>
          <t>Expense</t>
        </is>
      </c>
      <c r="E55" s="68" t="inlineStr">
        <is>
          <t>Groceries</t>
        </is>
      </c>
      <c r="F55" s="40" t="inlineStr">
        <is>
          <t>Debit card</t>
        </is>
      </c>
      <c r="G55" s="69" t="n">
        <v>104.41</v>
      </c>
      <c r="H55" s="68" t="n"/>
      <c r="I55" s="70">
        <f>IF(B55="","",DATE(YEAR(B55),MONTH(B55),1))</f>
        <v/>
      </c>
      <c r="J55" s="71">
        <f>IF(B55="","",WEEKDAY(B55,2))</f>
        <v/>
      </c>
    </row>
    <row r="56" ht="19" customHeight="1">
      <c r="A56" s="66">
        <f>IF(B56="","",ROW()-5)</f>
        <v/>
      </c>
      <c r="B56" s="67" t="n">
        <v>46070</v>
      </c>
      <c r="C56" s="68" t="inlineStr">
        <is>
          <t>Public transport pass</t>
        </is>
      </c>
      <c r="D56" s="40" t="inlineStr">
        <is>
          <t>Expense</t>
        </is>
      </c>
      <c r="E56" s="68" t="inlineStr">
        <is>
          <t>Transport</t>
        </is>
      </c>
      <c r="F56" s="40" t="inlineStr">
        <is>
          <t>Debit card</t>
        </is>
      </c>
      <c r="G56" s="69" t="n">
        <v>23.62</v>
      </c>
      <c r="H56" s="68" t="n"/>
      <c r="I56" s="70">
        <f>IF(B56="","",DATE(YEAR(B56),MONTH(B56),1))</f>
        <v/>
      </c>
      <c r="J56" s="71">
        <f>IF(B56="","",WEEKDAY(B56,2))</f>
        <v/>
      </c>
    </row>
    <row r="57" ht="19" customHeight="1">
      <c r="A57" s="66">
        <f>IF(B57="","",ROW()-5)</f>
        <v/>
      </c>
      <c r="B57" s="67" t="n">
        <v>46071</v>
      </c>
      <c r="C57" s="68" t="inlineStr">
        <is>
          <t>Restaurant</t>
        </is>
      </c>
      <c r="D57" s="40" t="inlineStr">
        <is>
          <t>Expense</t>
        </is>
      </c>
      <c r="E57" s="68" t="inlineStr">
        <is>
          <t>Dining out</t>
        </is>
      </c>
      <c r="F57" s="40" t="inlineStr">
        <is>
          <t>Credit card</t>
        </is>
      </c>
      <c r="G57" s="69" t="n">
        <v>47.55</v>
      </c>
      <c r="H57" s="68" t="n"/>
      <c r="I57" s="70">
        <f>IF(B57="","",DATE(YEAR(B57),MONTH(B57),1))</f>
        <v/>
      </c>
      <c r="J57" s="71">
        <f>IF(B57="","",WEEKDAY(B57,2))</f>
        <v/>
      </c>
    </row>
    <row r="58" ht="19" customHeight="1">
      <c r="A58" s="66">
        <f>IF(B58="","",ROW()-5)</f>
        <v/>
      </c>
      <c r="B58" s="67" t="n">
        <v>46073</v>
      </c>
      <c r="C58" s="68" t="inlineStr">
        <is>
          <t>Games</t>
        </is>
      </c>
      <c r="D58" s="40" t="inlineStr">
        <is>
          <t>Expense</t>
        </is>
      </c>
      <c r="E58" s="68" t="inlineStr">
        <is>
          <t>Entertainment</t>
        </is>
      </c>
      <c r="F58" s="40" t="inlineStr">
        <is>
          <t>Credit card</t>
        </is>
      </c>
      <c r="G58" s="69" t="n">
        <v>39.71</v>
      </c>
      <c r="H58" s="68" t="n"/>
      <c r="I58" s="70">
        <f>IF(B58="","",DATE(YEAR(B58),MONTH(B58),1))</f>
        <v/>
      </c>
      <c r="J58" s="71">
        <f>IF(B58="","",WEEKDAY(B58,2))</f>
        <v/>
      </c>
    </row>
    <row r="59" ht="19" customHeight="1">
      <c r="A59" s="66">
        <f>IF(B59="","",ROW()-5)</f>
        <v/>
      </c>
      <c r="B59" s="67" t="n">
        <v>46073</v>
      </c>
      <c r="C59" s="68" t="inlineStr">
        <is>
          <t>Streaming &amp; apps</t>
        </is>
      </c>
      <c r="D59" s="40" t="inlineStr">
        <is>
          <t>Expense</t>
        </is>
      </c>
      <c r="E59" s="68" t="inlineStr">
        <is>
          <t>Subscriptions</t>
        </is>
      </c>
      <c r="F59" s="40" t="inlineStr">
        <is>
          <t>Credit card</t>
        </is>
      </c>
      <c r="G59" s="69" t="n">
        <v>47</v>
      </c>
      <c r="H59" s="68" t="n"/>
      <c r="I59" s="70">
        <f>IF(B59="","",DATE(YEAR(B59),MONTH(B59),1))</f>
        <v/>
      </c>
      <c r="J59" s="71">
        <f>IF(B59="","",WEEKDAY(B59,2))</f>
        <v/>
      </c>
    </row>
    <row r="60" ht="19" customHeight="1">
      <c r="A60" s="66">
        <f>IF(B60="","",ROW()-5)</f>
        <v/>
      </c>
      <c r="B60" s="67" t="n">
        <v>46074</v>
      </c>
      <c r="C60" s="68" t="inlineStr">
        <is>
          <t>Haircut / toiletries</t>
        </is>
      </c>
      <c r="D60" s="40" t="inlineStr">
        <is>
          <t>Expense</t>
        </is>
      </c>
      <c r="E60" s="68" t="inlineStr">
        <is>
          <t>Personal care</t>
        </is>
      </c>
      <c r="F60" s="40" t="inlineStr">
        <is>
          <t>Debit card</t>
        </is>
      </c>
      <c r="G60" s="69" t="n">
        <v>29.39</v>
      </c>
      <c r="H60" s="68" t="n"/>
      <c r="I60" s="70">
        <f>IF(B60="","",DATE(YEAR(B60),MONTH(B60),1))</f>
        <v/>
      </c>
      <c r="J60" s="71">
        <f>IF(B60="","",WEEKDAY(B60,2))</f>
        <v/>
      </c>
    </row>
    <row r="61" ht="19" customHeight="1">
      <c r="A61" s="66">
        <f>IF(B61="","",ROW()-5)</f>
        <v/>
      </c>
      <c r="B61" s="67" t="n">
        <v>46075</v>
      </c>
      <c r="C61" s="68" t="inlineStr">
        <is>
          <t>Supermarket</t>
        </is>
      </c>
      <c r="D61" s="40" t="inlineStr">
        <is>
          <t>Expense</t>
        </is>
      </c>
      <c r="E61" s="68" t="inlineStr">
        <is>
          <t>Groceries</t>
        </is>
      </c>
      <c r="F61" s="40" t="inlineStr">
        <is>
          <t>Debit card</t>
        </is>
      </c>
      <c r="G61" s="69" t="n">
        <v>70.09</v>
      </c>
      <c r="H61" s="68" t="n"/>
      <c r="I61" s="70">
        <f>IF(B61="","",DATE(YEAR(B61),MONTH(B61),1))</f>
        <v/>
      </c>
      <c r="J61" s="71">
        <f>IF(B61="","",WEEKDAY(B61,2))</f>
        <v/>
      </c>
    </row>
    <row r="62" ht="19" customHeight="1">
      <c r="A62" s="66">
        <f>IF(B62="","",ROW()-5)</f>
        <v/>
      </c>
      <c r="B62" s="67" t="n">
        <v>46077</v>
      </c>
      <c r="C62" s="68" t="inlineStr">
        <is>
          <t>Parking</t>
        </is>
      </c>
      <c r="D62" s="40" t="inlineStr">
        <is>
          <t>Expense</t>
        </is>
      </c>
      <c r="E62" s="68" t="inlineStr">
        <is>
          <t>Transport</t>
        </is>
      </c>
      <c r="F62" s="40" t="inlineStr">
        <is>
          <t>Debit card</t>
        </is>
      </c>
      <c r="G62" s="69" t="n">
        <v>58.61</v>
      </c>
      <c r="H62" s="68" t="n"/>
      <c r="I62" s="70">
        <f>IF(B62="","",DATE(YEAR(B62),MONTH(B62),1))</f>
        <v/>
      </c>
      <c r="J62" s="71">
        <f>IF(B62="","",WEEKDAY(B62,2))</f>
        <v/>
      </c>
    </row>
    <row r="63" ht="19" customHeight="1">
      <c r="A63" s="66">
        <f>IF(B63="","",ROW()-5)</f>
        <v/>
      </c>
      <c r="B63" s="67" t="n">
        <v>46077</v>
      </c>
      <c r="C63" s="68" t="inlineStr">
        <is>
          <t>Takeaway</t>
        </is>
      </c>
      <c r="D63" s="40" t="inlineStr">
        <is>
          <t>Expense</t>
        </is>
      </c>
      <c r="E63" s="68" t="inlineStr">
        <is>
          <t>Dining out</t>
        </is>
      </c>
      <c r="F63" s="40" t="inlineStr">
        <is>
          <t>Credit card</t>
        </is>
      </c>
      <c r="G63" s="69" t="n">
        <v>61.85</v>
      </c>
      <c r="H63" s="68" t="n"/>
      <c r="I63" s="70">
        <f>IF(B63="","",DATE(YEAR(B63),MONTH(B63),1))</f>
        <v/>
      </c>
      <c r="J63" s="71">
        <f>IF(B63="","",WEEKDAY(B63,2))</f>
        <v/>
      </c>
    </row>
    <row r="64" ht="19" customHeight="1">
      <c r="A64" s="66">
        <f>IF(B64="","",ROW()-5)</f>
        <v/>
      </c>
      <c r="B64" s="67" t="n">
        <v>46077</v>
      </c>
      <c r="C64" s="68" t="inlineStr">
        <is>
          <t>Cinema</t>
        </is>
      </c>
      <c r="D64" s="40" t="inlineStr">
        <is>
          <t>Expense</t>
        </is>
      </c>
      <c r="E64" s="68" t="inlineStr">
        <is>
          <t>Entertainment</t>
        </is>
      </c>
      <c r="F64" s="40" t="inlineStr">
        <is>
          <t>Credit card</t>
        </is>
      </c>
      <c r="G64" s="69" t="n">
        <v>14.43</v>
      </c>
      <c r="H64" s="68" t="n"/>
      <c r="I64" s="70">
        <f>IF(B64="","",DATE(YEAR(B64),MONTH(B64),1))</f>
        <v/>
      </c>
      <c r="J64" s="71">
        <f>IF(B64="","",WEEKDAY(B64,2))</f>
        <v/>
      </c>
    </row>
    <row r="65" ht="19" customHeight="1">
      <c r="A65" s="66">
        <f>IF(B65="","",ROW()-5)</f>
        <v/>
      </c>
      <c r="B65" s="67" t="n">
        <v>46080</v>
      </c>
      <c r="C65" s="68" t="inlineStr">
        <is>
          <t>Supermarket</t>
        </is>
      </c>
      <c r="D65" s="40" t="inlineStr">
        <is>
          <t>Expense</t>
        </is>
      </c>
      <c r="E65" s="68" t="inlineStr">
        <is>
          <t>Groceries</t>
        </is>
      </c>
      <c r="F65" s="40" t="inlineStr">
        <is>
          <t>Debit card</t>
        </is>
      </c>
      <c r="G65" s="69" t="n">
        <v>125.22</v>
      </c>
      <c r="H65" s="68" t="n"/>
      <c r="I65" s="70">
        <f>IF(B65="","",DATE(YEAR(B65),MONTH(B65),1))</f>
        <v/>
      </c>
      <c r="J65" s="71">
        <f>IF(B65="","",WEEKDAY(B65,2))</f>
        <v/>
      </c>
    </row>
    <row r="66" ht="19" customHeight="1">
      <c r="A66" s="66">
        <f>IF(B66="","",ROW()-5)</f>
        <v/>
      </c>
      <c r="B66" s="67" t="n">
        <v>46082</v>
      </c>
      <c r="C66" s="68" t="inlineStr">
        <is>
          <t>Monthly salary</t>
        </is>
      </c>
      <c r="D66" s="40" t="inlineStr">
        <is>
          <t>Income</t>
        </is>
      </c>
      <c r="E66" s="68" t="inlineStr">
        <is>
          <t>Salary</t>
        </is>
      </c>
      <c r="F66" s="40" t="inlineStr">
        <is>
          <t>Bank transfer</t>
        </is>
      </c>
      <c r="G66" s="69" t="n">
        <v>4200</v>
      </c>
      <c r="H66" s="68" t="n"/>
      <c r="I66" s="70">
        <f>IF(B66="","",DATE(YEAR(B66),MONTH(B66),1))</f>
        <v/>
      </c>
      <c r="J66" s="71">
        <f>IF(B66="","",WEEKDAY(B66,2))</f>
        <v/>
      </c>
    </row>
    <row r="67" ht="19" customHeight="1">
      <c r="A67" s="66">
        <f>IF(B67="","",ROW()-5)</f>
        <v/>
      </c>
      <c r="B67" s="67" t="n">
        <v>46082</v>
      </c>
      <c r="C67" s="68" t="inlineStr">
        <is>
          <t>Rent</t>
        </is>
      </c>
      <c r="D67" s="40" t="inlineStr">
        <is>
          <t>Expense</t>
        </is>
      </c>
      <c r="E67" s="68" t="inlineStr">
        <is>
          <t>Housing</t>
        </is>
      </c>
      <c r="F67" s="40" t="inlineStr">
        <is>
          <t>Bank transfer</t>
        </is>
      </c>
      <c r="G67" s="69" t="n">
        <v>1350</v>
      </c>
      <c r="H67" s="68" t="n"/>
      <c r="I67" s="70">
        <f>IF(B67="","",DATE(YEAR(B67),MONTH(B67),1))</f>
        <v/>
      </c>
      <c r="J67" s="71">
        <f>IF(B67="","",WEEKDAY(B67,2))</f>
        <v/>
      </c>
    </row>
    <row r="68" ht="19" customHeight="1">
      <c r="A68" s="66">
        <f>IF(B68="","",ROW()-5)</f>
        <v/>
      </c>
      <c r="B68" s="67" t="n">
        <v>46083</v>
      </c>
      <c r="C68" s="68" t="inlineStr">
        <is>
          <t>Supermarket</t>
        </is>
      </c>
      <c r="D68" s="40" t="inlineStr">
        <is>
          <t>Expense</t>
        </is>
      </c>
      <c r="E68" s="68" t="inlineStr">
        <is>
          <t>Groceries</t>
        </is>
      </c>
      <c r="F68" s="40" t="inlineStr">
        <is>
          <t>Debit card</t>
        </is>
      </c>
      <c r="G68" s="69" t="n">
        <v>70.88</v>
      </c>
      <c r="H68" s="68" t="n"/>
      <c r="I68" s="70">
        <f>IF(B68="","",DATE(YEAR(B68),MONTH(B68),1))</f>
        <v/>
      </c>
      <c r="J68" s="71">
        <f>IF(B68="","",WEEKDAY(B68,2))</f>
        <v/>
      </c>
    </row>
    <row r="69" ht="19" customHeight="1">
      <c r="A69" s="66">
        <f>IF(B69="","",ROW()-5)</f>
        <v/>
      </c>
      <c r="B69" s="67" t="n">
        <v>46084</v>
      </c>
      <c r="C69" s="68" t="inlineStr">
        <is>
          <t>Parking</t>
        </is>
      </c>
      <c r="D69" s="40" t="inlineStr">
        <is>
          <t>Expense</t>
        </is>
      </c>
      <c r="E69" s="68" t="inlineStr">
        <is>
          <t>Transport</t>
        </is>
      </c>
      <c r="F69" s="40" t="inlineStr">
        <is>
          <t>Debit card</t>
        </is>
      </c>
      <c r="G69" s="69" t="n">
        <v>41.58</v>
      </c>
      <c r="H69" s="68" t="n"/>
      <c r="I69" s="70">
        <f>IF(B69="","",DATE(YEAR(B69),MONTH(B69),1))</f>
        <v/>
      </c>
      <c r="J69" s="71">
        <f>IF(B69="","",WEEKDAY(B69,2))</f>
        <v/>
      </c>
    </row>
    <row r="70" ht="19" customHeight="1">
      <c r="A70" s="66">
        <f>IF(B70="","",ROW()-5)</f>
        <v/>
      </c>
      <c r="B70" s="67" t="n">
        <v>46086</v>
      </c>
      <c r="C70" s="68" t="inlineStr">
        <is>
          <t>Credit card &amp; loan payments</t>
        </is>
      </c>
      <c r="D70" s="40" t="inlineStr">
        <is>
          <t>Expense</t>
        </is>
      </c>
      <c r="E70" s="68" t="inlineStr">
        <is>
          <t>Debt payments</t>
        </is>
      </c>
      <c r="F70" s="40" t="inlineStr">
        <is>
          <t>Bank transfer</t>
        </is>
      </c>
      <c r="G70" s="69" t="n">
        <v>560</v>
      </c>
      <c r="H70" s="68" t="n"/>
      <c r="I70" s="70">
        <f>IF(B70="","",DATE(YEAR(B70),MONTH(B70),1))</f>
        <v/>
      </c>
      <c r="J70" s="71">
        <f>IF(B70="","",WEEKDAY(B70,2))</f>
        <v/>
      </c>
    </row>
    <row r="71" ht="19" customHeight="1">
      <c r="A71" s="66">
        <f>IF(B71="","",ROW()-5)</f>
        <v/>
      </c>
      <c r="B71" s="67" t="n">
        <v>46088</v>
      </c>
      <c r="C71" s="68" t="inlineStr">
        <is>
          <t>Supermarket</t>
        </is>
      </c>
      <c r="D71" s="40" t="inlineStr">
        <is>
          <t>Expense</t>
        </is>
      </c>
      <c r="E71" s="68" t="inlineStr">
        <is>
          <t>Groceries</t>
        </is>
      </c>
      <c r="F71" s="40" t="inlineStr">
        <is>
          <t>Debit card</t>
        </is>
      </c>
      <c r="G71" s="69" t="n">
        <v>104.87</v>
      </c>
      <c r="H71" s="68" t="n"/>
      <c r="I71" s="70">
        <f>IF(B71="","",DATE(YEAR(B71),MONTH(B71),1))</f>
        <v/>
      </c>
      <c r="J71" s="71">
        <f>IF(B71="","",WEEKDAY(B71,2))</f>
        <v/>
      </c>
    </row>
    <row r="72" ht="19" customHeight="1">
      <c r="A72" s="66">
        <f>IF(B72="","",ROW()-5)</f>
        <v/>
      </c>
      <c r="B72" s="67" t="n">
        <v>46089</v>
      </c>
      <c r="C72" s="68" t="inlineStr">
        <is>
          <t>Electricity &amp; gas</t>
        </is>
      </c>
      <c r="D72" s="40" t="inlineStr">
        <is>
          <t>Expense</t>
        </is>
      </c>
      <c r="E72" s="68" t="inlineStr">
        <is>
          <t>Utilities</t>
        </is>
      </c>
      <c r="F72" s="40" t="inlineStr">
        <is>
          <t>Debit card</t>
        </is>
      </c>
      <c r="G72" s="69" t="n">
        <v>174.13</v>
      </c>
      <c r="H72" s="68" t="n"/>
      <c r="I72" s="70">
        <f>IF(B72="","",DATE(YEAR(B72),MONTH(B72),1))</f>
        <v/>
      </c>
      <c r="J72" s="71">
        <f>IF(B72="","",WEEKDAY(B72,2))</f>
        <v/>
      </c>
    </row>
    <row r="73" ht="19" customHeight="1">
      <c r="A73" s="66">
        <f>IF(B73="","",ROW()-5)</f>
        <v/>
      </c>
      <c r="B73" s="67" t="n">
        <v>46090</v>
      </c>
      <c r="C73" s="68" t="inlineStr">
        <is>
          <t>Takeaway</t>
        </is>
      </c>
      <c r="D73" s="40" t="inlineStr">
        <is>
          <t>Expense</t>
        </is>
      </c>
      <c r="E73" s="68" t="inlineStr">
        <is>
          <t>Dining out</t>
        </is>
      </c>
      <c r="F73" s="40" t="inlineStr">
        <is>
          <t>Cash</t>
        </is>
      </c>
      <c r="G73" s="69" t="n">
        <v>55.9</v>
      </c>
      <c r="H73" s="68" t="n"/>
      <c r="I73" s="70">
        <f>IF(B73="","",DATE(YEAR(B73),MONTH(B73),1))</f>
        <v/>
      </c>
      <c r="J73" s="71">
        <f>IF(B73="","",WEEKDAY(B73,2))</f>
        <v/>
      </c>
    </row>
    <row r="74" ht="19" customHeight="1">
      <c r="A74" s="66">
        <f>IF(B74="","",ROW()-5)</f>
        <v/>
      </c>
      <c r="B74" s="67" t="n">
        <v>46090</v>
      </c>
      <c r="C74" s="68" t="inlineStr">
        <is>
          <t>Games</t>
        </is>
      </c>
      <c r="D74" s="40" t="inlineStr">
        <is>
          <t>Expense</t>
        </is>
      </c>
      <c r="E74" s="68" t="inlineStr">
        <is>
          <t>Entertainment</t>
        </is>
      </c>
      <c r="F74" s="40" t="inlineStr">
        <is>
          <t>Credit card</t>
        </is>
      </c>
      <c r="G74" s="69" t="n">
        <v>33.48</v>
      </c>
      <c r="H74" s="68" t="n"/>
      <c r="I74" s="70">
        <f>IF(B74="","",DATE(YEAR(B74),MONTH(B74),1))</f>
        <v/>
      </c>
      <c r="J74" s="71">
        <f>IF(B74="","",WEEKDAY(B74,2))</f>
        <v/>
      </c>
    </row>
    <row r="75" ht="19" customHeight="1">
      <c r="A75" s="66">
        <f>IF(B75="","",ROW()-5)</f>
        <v/>
      </c>
      <c r="B75" s="67" t="n">
        <v>46090</v>
      </c>
      <c r="C75" s="68" t="inlineStr">
        <is>
          <t>Haircut / toiletries</t>
        </is>
      </c>
      <c r="D75" s="40" t="inlineStr">
        <is>
          <t>Expense</t>
        </is>
      </c>
      <c r="E75" s="68" t="inlineStr">
        <is>
          <t>Personal care</t>
        </is>
      </c>
      <c r="F75" s="40" t="inlineStr">
        <is>
          <t>Debit card</t>
        </is>
      </c>
      <c r="G75" s="69" t="n">
        <v>35.39</v>
      </c>
      <c r="H75" s="68" t="n"/>
      <c r="I75" s="70">
        <f>IF(B75="","",DATE(YEAR(B75),MONTH(B75),1))</f>
        <v/>
      </c>
      <c r="J75" s="71">
        <f>IF(B75="","",WEEKDAY(B75,2))</f>
        <v/>
      </c>
    </row>
    <row r="76" ht="19" customHeight="1">
      <c r="A76" s="66">
        <f>IF(B76="","",ROW()-5)</f>
        <v/>
      </c>
      <c r="B76" s="67" t="n">
        <v>46091</v>
      </c>
      <c r="C76" s="68" t="inlineStr">
        <is>
          <t>Public transport pass</t>
        </is>
      </c>
      <c r="D76" s="40" t="inlineStr">
        <is>
          <t>Expense</t>
        </is>
      </c>
      <c r="E76" s="68" t="inlineStr">
        <is>
          <t>Transport</t>
        </is>
      </c>
      <c r="F76" s="40" t="inlineStr">
        <is>
          <t>Debit card</t>
        </is>
      </c>
      <c r="G76" s="69" t="n">
        <v>53.82</v>
      </c>
      <c r="H76" s="68" t="n"/>
      <c r="I76" s="70">
        <f>IF(B76="","",DATE(YEAR(B76),MONTH(B76),1))</f>
        <v/>
      </c>
      <c r="J76" s="71">
        <f>IF(B76="","",WEEKDAY(B76,2))</f>
        <v/>
      </c>
    </row>
    <row r="77" ht="19" customHeight="1">
      <c r="A77" s="66">
        <f>IF(B77="","",ROW()-5)</f>
        <v/>
      </c>
      <c r="B77" s="67" t="n">
        <v>46091</v>
      </c>
      <c r="C77" s="68" t="inlineStr">
        <is>
          <t>Electronics</t>
        </is>
      </c>
      <c r="D77" s="40" t="inlineStr">
        <is>
          <t>Expense</t>
        </is>
      </c>
      <c r="E77" s="68" t="inlineStr">
        <is>
          <t>Shopping</t>
        </is>
      </c>
      <c r="F77" s="40" t="inlineStr">
        <is>
          <t>Credit card</t>
        </is>
      </c>
      <c r="G77" s="69" t="n">
        <v>107.69</v>
      </c>
      <c r="H77" s="68" t="n"/>
      <c r="I77" s="70">
        <f>IF(B77="","",DATE(YEAR(B77),MONTH(B77),1))</f>
        <v/>
      </c>
      <c r="J77" s="71">
        <f>IF(B77="","",WEEKDAY(B77,2))</f>
        <v/>
      </c>
    </row>
    <row r="78" ht="19" customHeight="1">
      <c r="A78" s="66">
        <f>IF(B78="","",ROW()-5)</f>
        <v/>
      </c>
      <c r="B78" s="67" t="n">
        <v>46092</v>
      </c>
      <c r="C78" s="68" t="inlineStr">
        <is>
          <t>Games</t>
        </is>
      </c>
      <c r="D78" s="40" t="inlineStr">
        <is>
          <t>Expense</t>
        </is>
      </c>
      <c r="E78" s="68" t="inlineStr">
        <is>
          <t>Entertainment</t>
        </is>
      </c>
      <c r="F78" s="40" t="inlineStr">
        <is>
          <t>Credit card</t>
        </is>
      </c>
      <c r="G78" s="69" t="n">
        <v>17.36</v>
      </c>
      <c r="H78" s="68" t="n"/>
      <c r="I78" s="70">
        <f>IF(B78="","",DATE(YEAR(B78),MONTH(B78),1))</f>
        <v/>
      </c>
      <c r="J78" s="71">
        <f>IF(B78="","",WEEKDAY(B78,2))</f>
        <v/>
      </c>
    </row>
    <row r="79" ht="19" customHeight="1">
      <c r="A79" s="66">
        <f>IF(B79="","",ROW()-5)</f>
        <v/>
      </c>
      <c r="B79" s="67" t="n">
        <v>46092</v>
      </c>
      <c r="C79" s="68" t="inlineStr">
        <is>
          <t>Electronics</t>
        </is>
      </c>
      <c r="D79" s="40" t="inlineStr">
        <is>
          <t>Expense</t>
        </is>
      </c>
      <c r="E79" s="68" t="inlineStr">
        <is>
          <t>Shopping</t>
        </is>
      </c>
      <c r="F79" s="40" t="inlineStr">
        <is>
          <t>Credit card</t>
        </is>
      </c>
      <c r="G79" s="69" t="n">
        <v>62.84</v>
      </c>
      <c r="H79" s="68" t="n"/>
      <c r="I79" s="70">
        <f>IF(B79="","",DATE(YEAR(B79),MONTH(B79),1))</f>
        <v/>
      </c>
      <c r="J79" s="71">
        <f>IF(B79="","",WEEKDAY(B79,2))</f>
        <v/>
      </c>
    </row>
    <row r="80" ht="19" customHeight="1">
      <c r="A80" s="66">
        <f>IF(B80="","",ROW()-5)</f>
        <v/>
      </c>
      <c r="B80" s="67" t="n">
        <v>46093</v>
      </c>
      <c r="C80" s="68" t="inlineStr">
        <is>
          <t>Internet</t>
        </is>
      </c>
      <c r="D80" s="40" t="inlineStr">
        <is>
          <t>Expense</t>
        </is>
      </c>
      <c r="E80" s="68" t="inlineStr">
        <is>
          <t>Utilities</t>
        </is>
      </c>
      <c r="F80" s="40" t="inlineStr">
        <is>
          <t>Debit card</t>
        </is>
      </c>
      <c r="G80" s="69" t="n">
        <v>55</v>
      </c>
      <c r="H80" s="68" t="n"/>
      <c r="I80" s="70">
        <f>IF(B80="","",DATE(YEAR(B80),MONTH(B80),1))</f>
        <v/>
      </c>
      <c r="J80" s="71">
        <f>IF(B80="","",WEEKDAY(B80,2))</f>
        <v/>
      </c>
    </row>
    <row r="81" ht="19" customHeight="1">
      <c r="A81" s="66">
        <f>IF(B81="","",ROW()-5)</f>
        <v/>
      </c>
      <c r="B81" s="67" t="n">
        <v>46093</v>
      </c>
      <c r="C81" s="68" t="inlineStr">
        <is>
          <t>Supermarket</t>
        </is>
      </c>
      <c r="D81" s="40" t="inlineStr">
        <is>
          <t>Expense</t>
        </is>
      </c>
      <c r="E81" s="68" t="inlineStr">
        <is>
          <t>Groceries</t>
        </is>
      </c>
      <c r="F81" s="40" t="inlineStr">
        <is>
          <t>Credit card</t>
        </is>
      </c>
      <c r="G81" s="69" t="n">
        <v>69.25</v>
      </c>
      <c r="H81" s="68" t="n"/>
      <c r="I81" s="70">
        <f>IF(B81="","",DATE(YEAR(B81),MONTH(B81),1))</f>
        <v/>
      </c>
      <c r="J81" s="71">
        <f>IF(B81="","",WEEKDAY(B81,2))</f>
        <v/>
      </c>
    </row>
    <row r="82" ht="19" customHeight="1">
      <c r="A82" s="66">
        <f>IF(B82="","",ROW()-5)</f>
        <v/>
      </c>
      <c r="B82" s="67" t="n">
        <v>46093</v>
      </c>
      <c r="C82" s="68" t="inlineStr">
        <is>
          <t>Restaurant</t>
        </is>
      </c>
      <c r="D82" s="40" t="inlineStr">
        <is>
          <t>Expense</t>
        </is>
      </c>
      <c r="E82" s="68" t="inlineStr">
        <is>
          <t>Dining out</t>
        </is>
      </c>
      <c r="F82" s="40" t="inlineStr">
        <is>
          <t>Credit card</t>
        </is>
      </c>
      <c r="G82" s="69" t="n">
        <v>47.95</v>
      </c>
      <c r="H82" s="68" t="n"/>
      <c r="I82" s="70">
        <f>IF(B82="","",DATE(YEAR(B82),MONTH(B82),1))</f>
        <v/>
      </c>
      <c r="J82" s="71">
        <f>IF(B82="","",WEEKDAY(B82,2))</f>
        <v/>
      </c>
    </row>
    <row r="83" ht="19" customHeight="1">
      <c r="A83" s="66">
        <f>IF(B83="","",ROW()-5)</f>
        <v/>
      </c>
      <c r="B83" s="67" t="n">
        <v>46094</v>
      </c>
      <c r="C83" s="68" t="inlineStr">
        <is>
          <t>Takeaway</t>
        </is>
      </c>
      <c r="D83" s="40" t="inlineStr">
        <is>
          <t>Expense</t>
        </is>
      </c>
      <c r="E83" s="68" t="inlineStr">
        <is>
          <t>Dining out</t>
        </is>
      </c>
      <c r="F83" s="40" t="inlineStr">
        <is>
          <t>Debit card</t>
        </is>
      </c>
      <c r="G83" s="69" t="n">
        <v>44.84</v>
      </c>
      <c r="H83" s="68" t="n"/>
      <c r="I83" s="70">
        <f>IF(B83="","",DATE(YEAR(B83),MONTH(B83),1))</f>
        <v/>
      </c>
      <c r="J83" s="71">
        <f>IF(B83="","",WEEKDAY(B83,2))</f>
        <v/>
      </c>
    </row>
    <row r="84" ht="19" customHeight="1">
      <c r="A84" s="66">
        <f>IF(B84="","",ROW()-5)</f>
        <v/>
      </c>
      <c r="B84" s="67" t="n">
        <v>46095</v>
      </c>
      <c r="C84" s="68" t="inlineStr">
        <is>
          <t>Mobile plan</t>
        </is>
      </c>
      <c r="D84" s="40" t="inlineStr">
        <is>
          <t>Expense</t>
        </is>
      </c>
      <c r="E84" s="68" t="inlineStr">
        <is>
          <t>Utilities</t>
        </is>
      </c>
      <c r="F84" s="40" t="inlineStr">
        <is>
          <t>Debit card</t>
        </is>
      </c>
      <c r="G84" s="69" t="n">
        <v>40</v>
      </c>
      <c r="H84" s="68" t="n"/>
      <c r="I84" s="70">
        <f>IF(B84="","",DATE(YEAR(B84),MONTH(B84),1))</f>
        <v/>
      </c>
      <c r="J84" s="71">
        <f>IF(B84="","",WEEKDAY(B84,2))</f>
        <v/>
      </c>
    </row>
    <row r="85" ht="19" customHeight="1">
      <c r="A85" s="66">
        <f>IF(B85="","",ROW()-5)</f>
        <v/>
      </c>
      <c r="B85" s="67" t="n">
        <v>46096</v>
      </c>
      <c r="C85" s="68" t="inlineStr">
        <is>
          <t>Dividends</t>
        </is>
      </c>
      <c r="D85" s="40" t="inlineStr">
        <is>
          <t>Income</t>
        </is>
      </c>
      <c r="E85" s="68" t="inlineStr">
        <is>
          <t>Investments</t>
        </is>
      </c>
      <c r="F85" s="40" t="inlineStr">
        <is>
          <t>Bank transfer</t>
        </is>
      </c>
      <c r="G85" s="69" t="n">
        <v>71.92</v>
      </c>
      <c r="H85" s="68" t="n"/>
      <c r="I85" s="70">
        <f>IF(B85="","",DATE(YEAR(B85),MONTH(B85),1))</f>
        <v/>
      </c>
      <c r="J85" s="71">
        <f>IF(B85="","",WEEKDAY(B85,2))</f>
        <v/>
      </c>
    </row>
    <row r="86" ht="19" customHeight="1">
      <c r="A86" s="66">
        <f>IF(B86="","",ROW()-5)</f>
        <v/>
      </c>
      <c r="B86" s="67" t="n">
        <v>46096</v>
      </c>
      <c r="C86" s="68" t="inlineStr">
        <is>
          <t>Car insurance</t>
        </is>
      </c>
      <c r="D86" s="40" t="inlineStr">
        <is>
          <t>Expense</t>
        </is>
      </c>
      <c r="E86" s="68" t="inlineStr">
        <is>
          <t>Insurance</t>
        </is>
      </c>
      <c r="F86" s="40" t="inlineStr">
        <is>
          <t>Bank transfer</t>
        </is>
      </c>
      <c r="G86" s="69" t="n">
        <v>95</v>
      </c>
      <c r="H86" s="68" t="n"/>
      <c r="I86" s="70">
        <f>IF(B86="","",DATE(YEAR(B86),MONTH(B86),1))</f>
        <v/>
      </c>
      <c r="J86" s="71">
        <f>IF(B86="","",WEEKDAY(B86,2))</f>
        <v/>
      </c>
    </row>
    <row r="87" ht="19" customHeight="1">
      <c r="A87" s="66">
        <f>IF(B87="","",ROW()-5)</f>
        <v/>
      </c>
      <c r="B87" s="67" t="n">
        <v>46096</v>
      </c>
      <c r="C87" s="68" t="inlineStr">
        <is>
          <t>Pharmacy / doctor</t>
        </is>
      </c>
      <c r="D87" s="40" t="inlineStr">
        <is>
          <t>Expense</t>
        </is>
      </c>
      <c r="E87" s="68" t="inlineStr">
        <is>
          <t>Health</t>
        </is>
      </c>
      <c r="F87" s="40" t="inlineStr">
        <is>
          <t>Debit card</t>
        </is>
      </c>
      <c r="G87" s="69" t="n">
        <v>102.15</v>
      </c>
      <c r="H87" s="68" t="n"/>
      <c r="I87" s="70">
        <f>IF(B87="","",DATE(YEAR(B87),MONTH(B87),1))</f>
        <v/>
      </c>
      <c r="J87" s="71">
        <f>IF(B87="","",WEEKDAY(B87,2))</f>
        <v/>
      </c>
    </row>
    <row r="88" ht="19" customHeight="1">
      <c r="A88" s="66">
        <f>IF(B88="","",ROW()-5)</f>
        <v/>
      </c>
      <c r="B88" s="67" t="n">
        <v>46097</v>
      </c>
      <c r="C88" s="68" t="inlineStr">
        <is>
          <t>Coffee &amp; lunch</t>
        </is>
      </c>
      <c r="D88" s="40" t="inlineStr">
        <is>
          <t>Expense</t>
        </is>
      </c>
      <c r="E88" s="68" t="inlineStr">
        <is>
          <t>Dining out</t>
        </is>
      </c>
      <c r="F88" s="40" t="inlineStr">
        <is>
          <t>Debit card</t>
        </is>
      </c>
      <c r="G88" s="69" t="n">
        <v>20.1</v>
      </c>
      <c r="H88" s="68" t="n"/>
      <c r="I88" s="70">
        <f>IF(B88="","",DATE(YEAR(B88),MONTH(B88),1))</f>
        <v/>
      </c>
      <c r="J88" s="71">
        <f>IF(B88="","",WEEKDAY(B88,2))</f>
        <v/>
      </c>
    </row>
    <row r="89" ht="19" customHeight="1">
      <c r="A89" s="66">
        <f>IF(B89="","",ROW()-5)</f>
        <v/>
      </c>
      <c r="B89" s="67" t="n">
        <v>46098</v>
      </c>
      <c r="C89" s="68" t="inlineStr">
        <is>
          <t>Supermarket</t>
        </is>
      </c>
      <c r="D89" s="40" t="inlineStr">
        <is>
          <t>Expense</t>
        </is>
      </c>
      <c r="E89" s="68" t="inlineStr">
        <is>
          <t>Groceries</t>
        </is>
      </c>
      <c r="F89" s="40" t="inlineStr">
        <is>
          <t>Credit card</t>
        </is>
      </c>
      <c r="G89" s="69" t="n">
        <v>87.36</v>
      </c>
      <c r="H89" s="68" t="n"/>
      <c r="I89" s="70">
        <f>IF(B89="","",DATE(YEAR(B89),MONTH(B89),1))</f>
        <v/>
      </c>
      <c r="J89" s="71">
        <f>IF(B89="","",WEEKDAY(B89,2))</f>
        <v/>
      </c>
    </row>
    <row r="90" ht="19" customHeight="1">
      <c r="A90" s="66">
        <f>IF(B90="","",ROW()-5)</f>
        <v/>
      </c>
      <c r="B90" s="67" t="n">
        <v>46098</v>
      </c>
      <c r="C90" s="68" t="inlineStr">
        <is>
          <t>Public transport pass</t>
        </is>
      </c>
      <c r="D90" s="40" t="inlineStr">
        <is>
          <t>Expense</t>
        </is>
      </c>
      <c r="E90" s="68" t="inlineStr">
        <is>
          <t>Transport</t>
        </is>
      </c>
      <c r="F90" s="40" t="inlineStr">
        <is>
          <t>Debit card</t>
        </is>
      </c>
      <c r="G90" s="69" t="n">
        <v>42.91</v>
      </c>
      <c r="H90" s="68" t="n"/>
      <c r="I90" s="70">
        <f>IF(B90="","",DATE(YEAR(B90),MONTH(B90),1))</f>
        <v/>
      </c>
      <c r="J90" s="71">
        <f>IF(B90="","",WEEKDAY(B90,2))</f>
        <v/>
      </c>
    </row>
    <row r="91" ht="19" customHeight="1">
      <c r="A91" s="66">
        <f>IF(B91="","",ROW()-5)</f>
        <v/>
      </c>
      <c r="B91" s="67" t="n">
        <v>46099</v>
      </c>
      <c r="C91" s="68" t="inlineStr">
        <is>
          <t>Birthday gift</t>
        </is>
      </c>
      <c r="D91" s="40" t="inlineStr">
        <is>
          <t>Expense</t>
        </is>
      </c>
      <c r="E91" s="68" t="inlineStr">
        <is>
          <t>Gifts &amp; donations</t>
        </is>
      </c>
      <c r="F91" s="40" t="inlineStr">
        <is>
          <t>Debit card</t>
        </is>
      </c>
      <c r="G91" s="69" t="n">
        <v>79.88</v>
      </c>
      <c r="H91" s="68" t="n"/>
      <c r="I91" s="70">
        <f>IF(B91="","",DATE(YEAR(B91),MONTH(B91),1))</f>
        <v/>
      </c>
      <c r="J91" s="71">
        <f>IF(B91="","",WEEKDAY(B91,2))</f>
        <v/>
      </c>
    </row>
    <row r="92" ht="19" customHeight="1">
      <c r="A92" s="66">
        <f>IF(B92="","",ROW()-5)</f>
        <v/>
      </c>
      <c r="B92" s="67" t="n">
        <v>46101</v>
      </c>
      <c r="C92" s="68" t="inlineStr">
        <is>
          <t>Streaming &amp; apps</t>
        </is>
      </c>
      <c r="D92" s="40" t="inlineStr">
        <is>
          <t>Expense</t>
        </is>
      </c>
      <c r="E92" s="68" t="inlineStr">
        <is>
          <t>Subscriptions</t>
        </is>
      </c>
      <c r="F92" s="40" t="inlineStr">
        <is>
          <t>Credit card</t>
        </is>
      </c>
      <c r="G92" s="69" t="n">
        <v>47</v>
      </c>
      <c r="H92" s="68" t="n"/>
      <c r="I92" s="70">
        <f>IF(B92="","",DATE(YEAR(B92),MONTH(B92),1))</f>
        <v/>
      </c>
      <c r="J92" s="71">
        <f>IF(B92="","",WEEKDAY(B92,2))</f>
        <v/>
      </c>
    </row>
    <row r="93" ht="19" customHeight="1">
      <c r="A93" s="66">
        <f>IF(B93="","",ROW()-5)</f>
        <v/>
      </c>
      <c r="B93" s="67" t="n">
        <v>46103</v>
      </c>
      <c r="C93" s="68" t="inlineStr">
        <is>
          <t>Supermarket</t>
        </is>
      </c>
      <c r="D93" s="40" t="inlineStr">
        <is>
          <t>Expense</t>
        </is>
      </c>
      <c r="E93" s="68" t="inlineStr">
        <is>
          <t>Groceries</t>
        </is>
      </c>
      <c r="F93" s="40" t="inlineStr">
        <is>
          <t>Debit card</t>
        </is>
      </c>
      <c r="G93" s="69" t="n">
        <v>119.44</v>
      </c>
      <c r="H93" s="68" t="n"/>
      <c r="I93" s="70">
        <f>IF(B93="","",DATE(YEAR(B93),MONTH(B93),1))</f>
        <v/>
      </c>
      <c r="J93" s="71">
        <f>IF(B93="","",WEEKDAY(B93,2))</f>
        <v/>
      </c>
    </row>
    <row r="94" ht="19" customHeight="1">
      <c r="A94" s="66">
        <f>IF(B94="","",ROW()-5)</f>
        <v/>
      </c>
      <c r="B94" s="67" t="n">
        <v>46103</v>
      </c>
      <c r="C94" s="68" t="inlineStr">
        <is>
          <t>Restaurant</t>
        </is>
      </c>
      <c r="D94" s="40" t="inlineStr">
        <is>
          <t>Expense</t>
        </is>
      </c>
      <c r="E94" s="68" t="inlineStr">
        <is>
          <t>Dining out</t>
        </is>
      </c>
      <c r="F94" s="40" t="inlineStr">
        <is>
          <t>Credit card</t>
        </is>
      </c>
      <c r="G94" s="69" t="n">
        <v>32.72</v>
      </c>
      <c r="H94" s="68" t="n"/>
      <c r="I94" s="70">
        <f>IF(B94="","",DATE(YEAR(B94),MONTH(B94),1))</f>
        <v/>
      </c>
      <c r="J94" s="71">
        <f>IF(B94="","",WEEKDAY(B94,2))</f>
        <v/>
      </c>
    </row>
    <row r="95" ht="19" customHeight="1">
      <c r="A95" s="66">
        <f>IF(B95="","",ROW()-5)</f>
        <v/>
      </c>
      <c r="B95" s="67" t="n">
        <v>46103</v>
      </c>
      <c r="C95" s="68" t="inlineStr">
        <is>
          <t>Concert</t>
        </is>
      </c>
      <c r="D95" s="40" t="inlineStr">
        <is>
          <t>Expense</t>
        </is>
      </c>
      <c r="E95" s="68" t="inlineStr">
        <is>
          <t>Entertainment</t>
        </is>
      </c>
      <c r="F95" s="40" t="inlineStr">
        <is>
          <t>Credit card</t>
        </is>
      </c>
      <c r="G95" s="69" t="n">
        <v>37.06</v>
      </c>
      <c r="H95" s="68" t="n"/>
      <c r="I95" s="70">
        <f>IF(B95="","",DATE(YEAR(B95),MONTH(B95),1))</f>
        <v/>
      </c>
      <c r="J95" s="71">
        <f>IF(B95="","",WEEKDAY(B95,2))</f>
        <v/>
      </c>
    </row>
    <row r="96" ht="19" customHeight="1">
      <c r="A96" s="66">
        <f>IF(B96="","",ROW()-5)</f>
        <v/>
      </c>
      <c r="B96" s="67" t="n">
        <v>46105</v>
      </c>
      <c r="C96" s="68" t="inlineStr">
        <is>
          <t>Haircut / toiletries</t>
        </is>
      </c>
      <c r="D96" s="40" t="inlineStr">
        <is>
          <t>Expense</t>
        </is>
      </c>
      <c r="E96" s="68" t="inlineStr">
        <is>
          <t>Personal care</t>
        </is>
      </c>
      <c r="F96" s="40" t="inlineStr">
        <is>
          <t>Debit card</t>
        </is>
      </c>
      <c r="G96" s="69" t="n">
        <v>43.31</v>
      </c>
      <c r="H96" s="68" t="n"/>
      <c r="I96" s="70">
        <f>IF(B96="","",DATE(YEAR(B96),MONTH(B96),1))</f>
        <v/>
      </c>
      <c r="J96" s="71">
        <f>IF(B96="","",WEEKDAY(B96,2))</f>
        <v/>
      </c>
    </row>
    <row r="97" ht="19" customHeight="1">
      <c r="A97" s="66">
        <f>IF(B97="","",ROW()-5)</f>
        <v/>
      </c>
      <c r="B97" s="67" t="n">
        <v>46108</v>
      </c>
      <c r="C97" s="68" t="inlineStr">
        <is>
          <t>Supermarket</t>
        </is>
      </c>
      <c r="D97" s="40" t="inlineStr">
        <is>
          <t>Expense</t>
        </is>
      </c>
      <c r="E97" s="68" t="inlineStr">
        <is>
          <t>Groceries</t>
        </is>
      </c>
      <c r="F97" s="40" t="inlineStr">
        <is>
          <t>Credit card</t>
        </is>
      </c>
      <c r="G97" s="69" t="n">
        <v>71.59999999999999</v>
      </c>
      <c r="H97" s="68" t="n"/>
      <c r="I97" s="70">
        <f>IF(B97="","",DATE(YEAR(B97),MONTH(B97),1))</f>
        <v/>
      </c>
      <c r="J97" s="71">
        <f>IF(B97="","",WEEKDAY(B97,2))</f>
        <v/>
      </c>
    </row>
    <row r="98" ht="19" customHeight="1">
      <c r="A98" s="66">
        <f>IF(B98="","",ROW()-5)</f>
        <v/>
      </c>
      <c r="B98" s="67" t="n">
        <v>46109</v>
      </c>
      <c r="C98" s="68" t="inlineStr">
        <is>
          <t>Cinema</t>
        </is>
      </c>
      <c r="D98" s="40" t="inlineStr">
        <is>
          <t>Expense</t>
        </is>
      </c>
      <c r="E98" s="68" t="inlineStr">
        <is>
          <t>Entertainment</t>
        </is>
      </c>
      <c r="F98" s="40" t="inlineStr">
        <is>
          <t>Credit card</t>
        </is>
      </c>
      <c r="G98" s="69" t="n">
        <v>26.23</v>
      </c>
      <c r="H98" s="68" t="n"/>
      <c r="I98" s="70">
        <f>IF(B98="","",DATE(YEAR(B98),MONTH(B98),1))</f>
        <v/>
      </c>
      <c r="J98" s="71">
        <f>IF(B98="","",WEEKDAY(B98,2))</f>
        <v/>
      </c>
    </row>
    <row r="99" ht="19" customHeight="1">
      <c r="A99" s="66">
        <f>IF(B99="","",ROW()-5)</f>
        <v/>
      </c>
      <c r="B99" s="67" t="n">
        <v>46113</v>
      </c>
      <c r="C99" s="68" t="inlineStr">
        <is>
          <t>Monthly salary</t>
        </is>
      </c>
      <c r="D99" s="40" t="inlineStr">
        <is>
          <t>Income</t>
        </is>
      </c>
      <c r="E99" s="68" t="inlineStr">
        <is>
          <t>Salary</t>
        </is>
      </c>
      <c r="F99" s="40" t="inlineStr">
        <is>
          <t>Bank transfer</t>
        </is>
      </c>
      <c r="G99" s="69" t="n">
        <v>4200</v>
      </c>
      <c r="H99" s="68" t="n"/>
      <c r="I99" s="70">
        <f>IF(B99="","",DATE(YEAR(B99),MONTH(B99),1))</f>
        <v/>
      </c>
      <c r="J99" s="71">
        <f>IF(B99="","",WEEKDAY(B99,2))</f>
        <v/>
      </c>
    </row>
    <row r="100" ht="19" customHeight="1">
      <c r="A100" s="66">
        <f>IF(B100="","",ROW()-5)</f>
        <v/>
      </c>
      <c r="B100" s="67" t="n">
        <v>46113</v>
      </c>
      <c r="C100" s="68" t="inlineStr">
        <is>
          <t>Rent</t>
        </is>
      </c>
      <c r="D100" s="40" t="inlineStr">
        <is>
          <t>Expense</t>
        </is>
      </c>
      <c r="E100" s="68" t="inlineStr">
        <is>
          <t>Housing</t>
        </is>
      </c>
      <c r="F100" s="40" t="inlineStr">
        <is>
          <t>Bank transfer</t>
        </is>
      </c>
      <c r="G100" s="69" t="n">
        <v>1350</v>
      </c>
      <c r="H100" s="68" t="n"/>
      <c r="I100" s="70">
        <f>IF(B100="","",DATE(YEAR(B100),MONTH(B100),1))</f>
        <v/>
      </c>
      <c r="J100" s="71">
        <f>IF(B100="","",WEEKDAY(B100,2))</f>
        <v/>
      </c>
    </row>
    <row r="101" ht="19" customHeight="1">
      <c r="A101" s="66">
        <f>IF(B101="","",ROW()-5)</f>
        <v/>
      </c>
      <c r="B101" s="67" t="n">
        <v>46114</v>
      </c>
      <c r="C101" s="68" t="inlineStr">
        <is>
          <t>Supermarket</t>
        </is>
      </c>
      <c r="D101" s="40" t="inlineStr">
        <is>
          <t>Expense</t>
        </is>
      </c>
      <c r="E101" s="68" t="inlineStr">
        <is>
          <t>Groceries</t>
        </is>
      </c>
      <c r="F101" s="40" t="inlineStr">
        <is>
          <t>Credit card</t>
        </is>
      </c>
      <c r="G101" s="69" t="n">
        <v>127.04</v>
      </c>
      <c r="H101" s="68" t="n"/>
      <c r="I101" s="70">
        <f>IF(B101="","",DATE(YEAR(B101),MONTH(B101),1))</f>
        <v/>
      </c>
      <c r="J101" s="71">
        <f>IF(B101="","",WEEKDAY(B101,2))</f>
        <v/>
      </c>
    </row>
    <row r="102" ht="19" customHeight="1">
      <c r="A102" s="66">
        <f>IF(B102="","",ROW()-5)</f>
        <v/>
      </c>
      <c r="B102" s="67" t="n">
        <v>46115</v>
      </c>
      <c r="C102" s="68" t="inlineStr">
        <is>
          <t>Fuel</t>
        </is>
      </c>
      <c r="D102" s="40" t="inlineStr">
        <is>
          <t>Expense</t>
        </is>
      </c>
      <c r="E102" s="68" t="inlineStr">
        <is>
          <t>Transport</t>
        </is>
      </c>
      <c r="F102" s="40" t="inlineStr">
        <is>
          <t>Debit card</t>
        </is>
      </c>
      <c r="G102" s="69" t="n">
        <v>50.07</v>
      </c>
      <c r="H102" s="68" t="n"/>
      <c r="I102" s="70">
        <f>IF(B102="","",DATE(YEAR(B102),MONTH(B102),1))</f>
        <v/>
      </c>
      <c r="J102" s="71">
        <f>IF(B102="","",WEEKDAY(B102,2))</f>
        <v/>
      </c>
    </row>
    <row r="103" ht="19" customHeight="1">
      <c r="A103" s="66">
        <f>IF(B103="","",ROW()-5)</f>
        <v/>
      </c>
      <c r="B103" s="67" t="n">
        <v>46117</v>
      </c>
      <c r="C103" s="68" t="inlineStr">
        <is>
          <t>Restaurant</t>
        </is>
      </c>
      <c r="D103" s="40" t="inlineStr">
        <is>
          <t>Expense</t>
        </is>
      </c>
      <c r="E103" s="68" t="inlineStr">
        <is>
          <t>Dining out</t>
        </is>
      </c>
      <c r="F103" s="40" t="inlineStr">
        <is>
          <t>Credit card</t>
        </is>
      </c>
      <c r="G103" s="69" t="n">
        <v>60.53</v>
      </c>
      <c r="H103" s="68" t="n"/>
      <c r="I103" s="70">
        <f>IF(B103="","",DATE(YEAR(B103),MONTH(B103),1))</f>
        <v/>
      </c>
      <c r="J103" s="71">
        <f>IF(B103="","",WEEKDAY(B103,2))</f>
        <v/>
      </c>
    </row>
    <row r="104" ht="19" customHeight="1">
      <c r="A104" s="66">
        <f>IF(B104="","",ROW()-5)</f>
        <v/>
      </c>
      <c r="B104" s="67" t="n">
        <v>46117</v>
      </c>
      <c r="C104" s="68" t="inlineStr">
        <is>
          <t>Credit card &amp; loan payments</t>
        </is>
      </c>
      <c r="D104" s="40" t="inlineStr">
        <is>
          <t>Expense</t>
        </is>
      </c>
      <c r="E104" s="68" t="inlineStr">
        <is>
          <t>Debt payments</t>
        </is>
      </c>
      <c r="F104" s="40" t="inlineStr">
        <is>
          <t>Bank transfer</t>
        </is>
      </c>
      <c r="G104" s="69" t="n">
        <v>560</v>
      </c>
      <c r="H104" s="68" t="n"/>
      <c r="I104" s="70">
        <f>IF(B104="","",DATE(YEAR(B104),MONTH(B104),1))</f>
        <v/>
      </c>
      <c r="J104" s="71">
        <f>IF(B104="","",WEEKDAY(B104,2))</f>
        <v/>
      </c>
    </row>
    <row r="105" ht="19" customHeight="1">
      <c r="A105" s="66">
        <f>IF(B105="","",ROW()-5)</f>
        <v/>
      </c>
      <c r="B105" s="67" t="n">
        <v>46118</v>
      </c>
      <c r="C105" s="68" t="inlineStr">
        <is>
          <t>Takeaway</t>
        </is>
      </c>
      <c r="D105" s="40" t="inlineStr">
        <is>
          <t>Expense</t>
        </is>
      </c>
      <c r="E105" s="68" t="inlineStr">
        <is>
          <t>Dining out</t>
        </is>
      </c>
      <c r="F105" s="40" t="inlineStr">
        <is>
          <t>Cash</t>
        </is>
      </c>
      <c r="G105" s="69" t="n">
        <v>17.93</v>
      </c>
      <c r="H105" s="68" t="n"/>
      <c r="I105" s="70">
        <f>IF(B105="","",DATE(YEAR(B105),MONTH(B105),1))</f>
        <v/>
      </c>
      <c r="J105" s="71">
        <f>IF(B105="","",WEEKDAY(B105,2))</f>
        <v/>
      </c>
    </row>
    <row r="106" ht="19" customHeight="1">
      <c r="A106" s="66">
        <f>IF(B106="","",ROW()-5)</f>
        <v/>
      </c>
      <c r="B106" s="67" t="n">
        <v>46119</v>
      </c>
      <c r="C106" s="68" t="inlineStr">
        <is>
          <t>Supermarket</t>
        </is>
      </c>
      <c r="D106" s="40" t="inlineStr">
        <is>
          <t>Expense</t>
        </is>
      </c>
      <c r="E106" s="68" t="inlineStr">
        <is>
          <t>Groceries</t>
        </is>
      </c>
      <c r="F106" s="40" t="inlineStr">
        <is>
          <t>Debit card</t>
        </is>
      </c>
      <c r="G106" s="69" t="n">
        <v>98</v>
      </c>
      <c r="H106" s="68" t="n"/>
      <c r="I106" s="70">
        <f>IF(B106="","",DATE(YEAR(B106),MONTH(B106),1))</f>
        <v/>
      </c>
      <c r="J106" s="71">
        <f>IF(B106="","",WEEKDAY(B106,2))</f>
        <v/>
      </c>
    </row>
    <row r="107" ht="19" customHeight="1">
      <c r="A107" s="66">
        <f>IF(B107="","",ROW()-5)</f>
        <v/>
      </c>
      <c r="B107" s="67" t="n">
        <v>46119</v>
      </c>
      <c r="C107" s="68" t="inlineStr">
        <is>
          <t>Restaurant</t>
        </is>
      </c>
      <c r="D107" s="40" t="inlineStr">
        <is>
          <t>Expense</t>
        </is>
      </c>
      <c r="E107" s="68" t="inlineStr">
        <is>
          <t>Dining out</t>
        </is>
      </c>
      <c r="F107" s="40" t="inlineStr">
        <is>
          <t>Cash</t>
        </is>
      </c>
      <c r="G107" s="69" t="n">
        <v>36.29</v>
      </c>
      <c r="H107" s="68" t="n"/>
      <c r="I107" s="70">
        <f>IF(B107="","",DATE(YEAR(B107),MONTH(B107),1))</f>
        <v/>
      </c>
      <c r="J107" s="71">
        <f>IF(B107="","",WEEKDAY(B107,2))</f>
        <v/>
      </c>
    </row>
    <row r="108" ht="19" customHeight="1">
      <c r="A108" s="66">
        <f>IF(B108="","",ROW()-5)</f>
        <v/>
      </c>
      <c r="B108" s="67" t="n">
        <v>46119</v>
      </c>
      <c r="C108" s="68" t="inlineStr">
        <is>
          <t>Games</t>
        </is>
      </c>
      <c r="D108" s="40" t="inlineStr">
        <is>
          <t>Expense</t>
        </is>
      </c>
      <c r="E108" s="68" t="inlineStr">
        <is>
          <t>Entertainment</t>
        </is>
      </c>
      <c r="F108" s="40" t="inlineStr">
        <is>
          <t>Credit card</t>
        </is>
      </c>
      <c r="G108" s="69" t="n">
        <v>13.07</v>
      </c>
      <c r="H108" s="68" t="n"/>
      <c r="I108" s="70">
        <f>IF(B108="","",DATE(YEAR(B108),MONTH(B108),1))</f>
        <v/>
      </c>
      <c r="J108" s="71">
        <f>IF(B108="","",WEEKDAY(B108,2))</f>
        <v/>
      </c>
    </row>
    <row r="109" ht="19" customHeight="1">
      <c r="A109" s="66">
        <f>IF(B109="","",ROW()-5)</f>
        <v/>
      </c>
      <c r="B109" s="67" t="n">
        <v>46120</v>
      </c>
      <c r="C109" s="68" t="inlineStr">
        <is>
          <t>Electricity &amp; gas</t>
        </is>
      </c>
      <c r="D109" s="40" t="inlineStr">
        <is>
          <t>Expense</t>
        </is>
      </c>
      <c r="E109" s="68" t="inlineStr">
        <is>
          <t>Utilities</t>
        </is>
      </c>
      <c r="F109" s="40" t="inlineStr">
        <is>
          <t>Debit card</t>
        </is>
      </c>
      <c r="G109" s="69" t="n">
        <v>177.43</v>
      </c>
      <c r="H109" s="68" t="n"/>
      <c r="I109" s="70">
        <f>IF(B109="","",DATE(YEAR(B109),MONTH(B109),1))</f>
        <v/>
      </c>
      <c r="J109" s="71">
        <f>IF(B109="","",WEEKDAY(B109,2))</f>
        <v/>
      </c>
    </row>
    <row r="110" ht="19" customHeight="1">
      <c r="A110" s="66">
        <f>IF(B110="","",ROW()-5)</f>
        <v/>
      </c>
      <c r="B110" s="67" t="n">
        <v>46121</v>
      </c>
      <c r="C110" s="68" t="inlineStr">
        <is>
          <t>Haircut / toiletries</t>
        </is>
      </c>
      <c r="D110" s="40" t="inlineStr">
        <is>
          <t>Expense</t>
        </is>
      </c>
      <c r="E110" s="68" t="inlineStr">
        <is>
          <t>Personal care</t>
        </is>
      </c>
      <c r="F110" s="40" t="inlineStr">
        <is>
          <t>Debit card</t>
        </is>
      </c>
      <c r="G110" s="69" t="n">
        <v>41.11</v>
      </c>
      <c r="H110" s="68" t="n"/>
      <c r="I110" s="70">
        <f>IF(B110="","",DATE(YEAR(B110),MONTH(B110),1))</f>
        <v/>
      </c>
      <c r="J110" s="71">
        <f>IF(B110="","",WEEKDAY(B110,2))</f>
        <v/>
      </c>
    </row>
    <row r="111" ht="19" customHeight="1">
      <c r="A111" s="66">
        <f>IF(B111="","",ROW()-5)</f>
        <v/>
      </c>
      <c r="B111" s="67" t="n">
        <v>46122</v>
      </c>
      <c r="C111" s="68" t="inlineStr">
        <is>
          <t>Parking</t>
        </is>
      </c>
      <c r="D111" s="40" t="inlineStr">
        <is>
          <t>Expense</t>
        </is>
      </c>
      <c r="E111" s="68" t="inlineStr">
        <is>
          <t>Transport</t>
        </is>
      </c>
      <c r="F111" s="40" t="inlineStr">
        <is>
          <t>Debit card</t>
        </is>
      </c>
      <c r="G111" s="69" t="n">
        <v>44.86</v>
      </c>
      <c r="H111" s="68" t="n"/>
      <c r="I111" s="70">
        <f>IF(B111="","",DATE(YEAR(B111),MONTH(B111),1))</f>
        <v/>
      </c>
      <c r="J111" s="71">
        <f>IF(B111="","",WEEKDAY(B111,2))</f>
        <v/>
      </c>
    </row>
    <row r="112" ht="19" customHeight="1">
      <c r="A112" s="66">
        <f>IF(B112="","",ROW()-5)</f>
        <v/>
      </c>
      <c r="B112" s="67" t="n">
        <v>46124</v>
      </c>
      <c r="C112" s="68" t="inlineStr">
        <is>
          <t>Internet</t>
        </is>
      </c>
      <c r="D112" s="40" t="inlineStr">
        <is>
          <t>Expense</t>
        </is>
      </c>
      <c r="E112" s="68" t="inlineStr">
        <is>
          <t>Utilities</t>
        </is>
      </c>
      <c r="F112" s="40" t="inlineStr">
        <is>
          <t>Debit card</t>
        </is>
      </c>
      <c r="G112" s="69" t="n">
        <v>55</v>
      </c>
      <c r="H112" s="68" t="n"/>
      <c r="I112" s="70">
        <f>IF(B112="","",DATE(YEAR(B112),MONTH(B112),1))</f>
        <v/>
      </c>
      <c r="J112" s="71">
        <f>IF(B112="","",WEEKDAY(B112,2))</f>
        <v/>
      </c>
    </row>
    <row r="113" ht="19" customHeight="1">
      <c r="A113" s="66">
        <f>IF(B113="","",ROW()-5)</f>
        <v/>
      </c>
      <c r="B113" s="67" t="n">
        <v>46124</v>
      </c>
      <c r="C113" s="68" t="inlineStr">
        <is>
          <t>Supermarket</t>
        </is>
      </c>
      <c r="D113" s="40" t="inlineStr">
        <is>
          <t>Expense</t>
        </is>
      </c>
      <c r="E113" s="68" t="inlineStr">
        <is>
          <t>Groceries</t>
        </is>
      </c>
      <c r="F113" s="40" t="inlineStr">
        <is>
          <t>Debit card</t>
        </is>
      </c>
      <c r="G113" s="69" t="n">
        <v>75.51000000000001</v>
      </c>
      <c r="H113" s="68" t="n"/>
      <c r="I113" s="70">
        <f>IF(B113="","",DATE(YEAR(B113),MONTH(B113),1))</f>
        <v/>
      </c>
      <c r="J113" s="71">
        <f>IF(B113="","",WEEKDAY(B113,2))</f>
        <v/>
      </c>
    </row>
    <row r="114" ht="19" customHeight="1">
      <c r="A114" s="66">
        <f>IF(B114="","",ROW()-5)</f>
        <v/>
      </c>
      <c r="B114" s="67" t="n">
        <v>46126</v>
      </c>
      <c r="C114" s="68" t="inlineStr">
        <is>
          <t>Mobile plan</t>
        </is>
      </c>
      <c r="D114" s="40" t="inlineStr">
        <is>
          <t>Expense</t>
        </is>
      </c>
      <c r="E114" s="68" t="inlineStr">
        <is>
          <t>Utilities</t>
        </is>
      </c>
      <c r="F114" s="40" t="inlineStr">
        <is>
          <t>Debit card</t>
        </is>
      </c>
      <c r="G114" s="69" t="n">
        <v>40</v>
      </c>
      <c r="H114" s="68" t="n"/>
      <c r="I114" s="70">
        <f>IF(B114="","",DATE(YEAR(B114),MONTH(B114),1))</f>
        <v/>
      </c>
      <c r="J114" s="71">
        <f>IF(B114="","",WEEKDAY(B114,2))</f>
        <v/>
      </c>
    </row>
    <row r="115" ht="19" customHeight="1">
      <c r="A115" s="66">
        <f>IF(B115="","",ROW()-5)</f>
        <v/>
      </c>
      <c r="B115" s="67" t="n">
        <v>46127</v>
      </c>
      <c r="C115" s="68" t="inlineStr">
        <is>
          <t>Car insurance</t>
        </is>
      </c>
      <c r="D115" s="40" t="inlineStr">
        <is>
          <t>Expense</t>
        </is>
      </c>
      <c r="E115" s="68" t="inlineStr">
        <is>
          <t>Insurance</t>
        </is>
      </c>
      <c r="F115" s="40" t="inlineStr">
        <is>
          <t>Bank transfer</t>
        </is>
      </c>
      <c r="G115" s="69" t="n">
        <v>95</v>
      </c>
      <c r="H115" s="68" t="n"/>
      <c r="I115" s="70">
        <f>IF(B115="","",DATE(YEAR(B115),MONTH(B115),1))</f>
        <v/>
      </c>
      <c r="J115" s="71">
        <f>IF(B115="","",WEEKDAY(B115,2))</f>
        <v/>
      </c>
    </row>
    <row r="116" ht="19" customHeight="1">
      <c r="A116" s="66">
        <f>IF(B116="","",ROW()-5)</f>
        <v/>
      </c>
      <c r="B116" s="67" t="n">
        <v>46127</v>
      </c>
      <c r="C116" s="68" t="inlineStr">
        <is>
          <t>Concert</t>
        </is>
      </c>
      <c r="D116" s="40" t="inlineStr">
        <is>
          <t>Expense</t>
        </is>
      </c>
      <c r="E116" s="68" t="inlineStr">
        <is>
          <t>Entertainment</t>
        </is>
      </c>
      <c r="F116" s="40" t="inlineStr">
        <is>
          <t>Credit card</t>
        </is>
      </c>
      <c r="G116" s="69" t="n">
        <v>23.41</v>
      </c>
      <c r="H116" s="68" t="n"/>
      <c r="I116" s="70">
        <f>IF(B116="","",DATE(YEAR(B116),MONTH(B116),1))</f>
        <v/>
      </c>
      <c r="J116" s="71">
        <f>IF(B116="","",WEEKDAY(B116,2))</f>
        <v/>
      </c>
    </row>
    <row r="117" ht="19" customHeight="1">
      <c r="A117" s="66">
        <f>IF(B117="","",ROW()-5)</f>
        <v/>
      </c>
      <c r="B117" s="67" t="n">
        <v>46128</v>
      </c>
      <c r="C117" s="68" t="inlineStr">
        <is>
          <t>Restaurant</t>
        </is>
      </c>
      <c r="D117" s="40" t="inlineStr">
        <is>
          <t>Expense</t>
        </is>
      </c>
      <c r="E117" s="68" t="inlineStr">
        <is>
          <t>Dining out</t>
        </is>
      </c>
      <c r="F117" s="40" t="inlineStr">
        <is>
          <t>Debit card</t>
        </is>
      </c>
      <c r="G117" s="69" t="n">
        <v>18.49</v>
      </c>
      <c r="H117" s="68" t="n"/>
      <c r="I117" s="70">
        <f>IF(B117="","",DATE(YEAR(B117),MONTH(B117),1))</f>
        <v/>
      </c>
      <c r="J117" s="71">
        <f>IF(B117="","",WEEKDAY(B117,2))</f>
        <v/>
      </c>
    </row>
    <row r="118" ht="19" customHeight="1">
      <c r="A118" s="66">
        <f>IF(B118="","",ROW()-5)</f>
        <v/>
      </c>
      <c r="B118" s="67" t="n">
        <v>46129</v>
      </c>
      <c r="C118" s="68" t="inlineStr">
        <is>
          <t>Supermarket</t>
        </is>
      </c>
      <c r="D118" s="40" t="inlineStr">
        <is>
          <t>Expense</t>
        </is>
      </c>
      <c r="E118" s="68" t="inlineStr">
        <is>
          <t>Groceries</t>
        </is>
      </c>
      <c r="F118" s="40" t="inlineStr">
        <is>
          <t>Credit card</t>
        </is>
      </c>
      <c r="G118" s="69" t="n">
        <v>125.74</v>
      </c>
      <c r="H118" s="68" t="n"/>
      <c r="I118" s="70">
        <f>IF(B118="","",DATE(YEAR(B118),MONTH(B118),1))</f>
        <v/>
      </c>
      <c r="J118" s="71">
        <f>IF(B118="","",WEEKDAY(B118,2))</f>
        <v/>
      </c>
    </row>
    <row r="119" ht="19" customHeight="1">
      <c r="A119" s="66">
        <f>IF(B119="","",ROW()-5)</f>
        <v/>
      </c>
      <c r="B119" s="67" t="n">
        <v>46129</v>
      </c>
      <c r="C119" s="68" t="inlineStr">
        <is>
          <t>Public transport pass</t>
        </is>
      </c>
      <c r="D119" s="40" t="inlineStr">
        <is>
          <t>Expense</t>
        </is>
      </c>
      <c r="E119" s="68" t="inlineStr">
        <is>
          <t>Transport</t>
        </is>
      </c>
      <c r="F119" s="40" t="inlineStr">
        <is>
          <t>Debit card</t>
        </is>
      </c>
      <c r="G119" s="69" t="n">
        <v>33.74</v>
      </c>
      <c r="H119" s="68" t="n"/>
      <c r="I119" s="70">
        <f>IF(B119="","",DATE(YEAR(B119),MONTH(B119),1))</f>
        <v/>
      </c>
      <c r="J119" s="71">
        <f>IF(B119="","",WEEKDAY(B119,2))</f>
        <v/>
      </c>
    </row>
    <row r="120" ht="19" customHeight="1">
      <c r="A120" s="66">
        <f>IF(B120="","",ROW()-5)</f>
        <v/>
      </c>
      <c r="B120" s="67" t="n">
        <v>46132</v>
      </c>
      <c r="C120" s="68" t="inlineStr">
        <is>
          <t>Cinema</t>
        </is>
      </c>
      <c r="D120" s="40" t="inlineStr">
        <is>
          <t>Expense</t>
        </is>
      </c>
      <c r="E120" s="68" t="inlineStr">
        <is>
          <t>Entertainment</t>
        </is>
      </c>
      <c r="F120" s="40" t="inlineStr">
        <is>
          <t>Credit card</t>
        </is>
      </c>
      <c r="G120" s="69" t="n">
        <v>29.7</v>
      </c>
      <c r="H120" s="68" t="n"/>
      <c r="I120" s="70">
        <f>IF(B120="","",DATE(YEAR(B120),MONTH(B120),1))</f>
        <v/>
      </c>
      <c r="J120" s="71">
        <f>IF(B120="","",WEEKDAY(B120,2))</f>
        <v/>
      </c>
    </row>
    <row r="121" ht="19" customHeight="1">
      <c r="A121" s="66">
        <f>IF(B121="","",ROW()-5)</f>
        <v/>
      </c>
      <c r="B121" s="67" t="n">
        <v>46132</v>
      </c>
      <c r="C121" s="68" t="inlineStr">
        <is>
          <t>Streaming &amp; apps</t>
        </is>
      </c>
      <c r="D121" s="40" t="inlineStr">
        <is>
          <t>Expense</t>
        </is>
      </c>
      <c r="E121" s="68" t="inlineStr">
        <is>
          <t>Subscriptions</t>
        </is>
      </c>
      <c r="F121" s="40" t="inlineStr">
        <is>
          <t>Credit card</t>
        </is>
      </c>
      <c r="G121" s="69" t="n">
        <v>47</v>
      </c>
      <c r="H121" s="68" t="n"/>
      <c r="I121" s="70">
        <f>IF(B121="","",DATE(YEAR(B121),MONTH(B121),1))</f>
        <v/>
      </c>
      <c r="J121" s="71">
        <f>IF(B121="","",WEEKDAY(B121,2))</f>
        <v/>
      </c>
    </row>
    <row r="122" ht="19" customHeight="1">
      <c r="A122" s="66">
        <f>IF(B122="","",ROW()-5)</f>
        <v/>
      </c>
      <c r="B122" s="67" t="n">
        <v>46133</v>
      </c>
      <c r="C122" s="68" t="inlineStr">
        <is>
          <t>Restaurant</t>
        </is>
      </c>
      <c r="D122" s="40" t="inlineStr">
        <is>
          <t>Expense</t>
        </is>
      </c>
      <c r="E122" s="68" t="inlineStr">
        <is>
          <t>Dining out</t>
        </is>
      </c>
      <c r="F122" s="40" t="inlineStr">
        <is>
          <t>Debit card</t>
        </is>
      </c>
      <c r="G122" s="69" t="n">
        <v>50.91</v>
      </c>
      <c r="H122" s="68" t="n"/>
      <c r="I122" s="70">
        <f>IF(B122="","",DATE(YEAR(B122),MONTH(B122),1))</f>
        <v/>
      </c>
      <c r="J122" s="71">
        <f>IF(B122="","",WEEKDAY(B122,2))</f>
        <v/>
      </c>
    </row>
    <row r="123" ht="19" customHeight="1">
      <c r="A123" s="66">
        <f>IF(B123="","",ROW()-5)</f>
        <v/>
      </c>
      <c r="B123" s="67" t="n">
        <v>46134</v>
      </c>
      <c r="C123" s="68" t="inlineStr">
        <is>
          <t>Supermarket</t>
        </is>
      </c>
      <c r="D123" s="40" t="inlineStr">
        <is>
          <t>Expense</t>
        </is>
      </c>
      <c r="E123" s="68" t="inlineStr">
        <is>
          <t>Groceries</t>
        </is>
      </c>
      <c r="F123" s="40" t="inlineStr">
        <is>
          <t>Credit card</t>
        </is>
      </c>
      <c r="G123" s="69" t="n">
        <v>81.23</v>
      </c>
      <c r="H123" s="68" t="n"/>
      <c r="I123" s="70">
        <f>IF(B123="","",DATE(YEAR(B123),MONTH(B123),1))</f>
        <v/>
      </c>
      <c r="J123" s="71">
        <f>IF(B123="","",WEEKDAY(B123,2))</f>
        <v/>
      </c>
    </row>
    <row r="124" ht="19" customHeight="1">
      <c r="A124" s="66">
        <f>IF(B124="","",ROW()-5)</f>
        <v/>
      </c>
      <c r="B124" s="67" t="n">
        <v>46135</v>
      </c>
      <c r="C124" s="68" t="inlineStr">
        <is>
          <t>Freelance project</t>
        </is>
      </c>
      <c r="D124" s="40" t="inlineStr">
        <is>
          <t>Income</t>
        </is>
      </c>
      <c r="E124" s="68" t="inlineStr">
        <is>
          <t>Freelance</t>
        </is>
      </c>
      <c r="F124" s="40" t="inlineStr">
        <is>
          <t>Bank transfer</t>
        </is>
      </c>
      <c r="G124" s="69" t="n">
        <v>542.52</v>
      </c>
      <c r="H124" s="68" t="n"/>
      <c r="I124" s="70">
        <f>IF(B124="","",DATE(YEAR(B124),MONTH(B124),1))</f>
        <v/>
      </c>
      <c r="J124" s="71">
        <f>IF(B124="","",WEEKDAY(B124,2))</f>
        <v/>
      </c>
    </row>
    <row r="125" ht="19" customHeight="1">
      <c r="A125" s="66">
        <f>IF(B125="","",ROW()-5)</f>
        <v/>
      </c>
      <c r="B125" s="67" t="n">
        <v>46135</v>
      </c>
      <c r="C125" s="68" t="inlineStr">
        <is>
          <t>Home items</t>
        </is>
      </c>
      <c r="D125" s="40" t="inlineStr">
        <is>
          <t>Expense</t>
        </is>
      </c>
      <c r="E125" s="68" t="inlineStr">
        <is>
          <t>Shopping</t>
        </is>
      </c>
      <c r="F125" s="40" t="inlineStr">
        <is>
          <t>Credit card</t>
        </is>
      </c>
      <c r="G125" s="69" t="n">
        <v>30.08</v>
      </c>
      <c r="H125" s="68" t="n"/>
      <c r="I125" s="70">
        <f>IF(B125="","",DATE(YEAR(B125),MONTH(B125),1))</f>
        <v/>
      </c>
      <c r="J125" s="71">
        <f>IF(B125="","",WEEKDAY(B125,2))</f>
        <v/>
      </c>
    </row>
    <row r="126" ht="19" customHeight="1">
      <c r="A126" s="66">
        <f>IF(B126="","",ROW()-5)</f>
        <v/>
      </c>
      <c r="B126" s="67" t="n">
        <v>46136</v>
      </c>
      <c r="C126" s="68" t="inlineStr">
        <is>
          <t>Parking</t>
        </is>
      </c>
      <c r="D126" s="40" t="inlineStr">
        <is>
          <t>Expense</t>
        </is>
      </c>
      <c r="E126" s="68" t="inlineStr">
        <is>
          <t>Transport</t>
        </is>
      </c>
      <c r="F126" s="40" t="inlineStr">
        <is>
          <t>Debit card</t>
        </is>
      </c>
      <c r="G126" s="69" t="n">
        <v>58.28</v>
      </c>
      <c r="H126" s="68" t="n"/>
      <c r="I126" s="70">
        <f>IF(B126="","",DATE(YEAR(B126),MONTH(B126),1))</f>
        <v/>
      </c>
      <c r="J126" s="71">
        <f>IF(B126="","",WEEKDAY(B126,2))</f>
        <v/>
      </c>
    </row>
    <row r="127" ht="19" customHeight="1">
      <c r="A127" s="66">
        <f>IF(B127="","",ROW()-5)</f>
        <v/>
      </c>
      <c r="B127" s="67" t="n">
        <v>46139</v>
      </c>
      <c r="C127" s="68" t="inlineStr">
        <is>
          <t>Supermarket</t>
        </is>
      </c>
      <c r="D127" s="40" t="inlineStr">
        <is>
          <t>Expense</t>
        </is>
      </c>
      <c r="E127" s="68" t="inlineStr">
        <is>
          <t>Groceries</t>
        </is>
      </c>
      <c r="F127" s="40" t="inlineStr">
        <is>
          <t>Debit card</t>
        </is>
      </c>
      <c r="G127" s="69" t="n">
        <v>110.94</v>
      </c>
      <c r="H127" s="68" t="n"/>
      <c r="I127" s="70">
        <f>IF(B127="","",DATE(YEAR(B127),MONTH(B127),1))</f>
        <v/>
      </c>
      <c r="J127" s="71">
        <f>IF(B127="","",WEEKDAY(B127,2))</f>
        <v/>
      </c>
    </row>
    <row r="128" ht="19" customHeight="1">
      <c r="A128" s="66">
        <f>IF(B128="","",ROW()-5)</f>
        <v/>
      </c>
      <c r="B128" s="67" t="n">
        <v>46140</v>
      </c>
      <c r="C128" s="68" t="inlineStr">
        <is>
          <t>Haircut / toiletries</t>
        </is>
      </c>
      <c r="D128" s="40" t="inlineStr">
        <is>
          <t>Expense</t>
        </is>
      </c>
      <c r="E128" s="68" t="inlineStr">
        <is>
          <t>Personal care</t>
        </is>
      </c>
      <c r="F128" s="40" t="inlineStr">
        <is>
          <t>Debit card</t>
        </is>
      </c>
      <c r="G128" s="69" t="n">
        <v>21.11</v>
      </c>
      <c r="H128" s="68" t="n"/>
      <c r="I128" s="70">
        <f>IF(B128="","",DATE(YEAR(B128),MONTH(B128),1))</f>
        <v/>
      </c>
      <c r="J128" s="71">
        <f>IF(B128="","",WEEKDAY(B128,2))</f>
        <v/>
      </c>
    </row>
    <row r="129" ht="19" customHeight="1">
      <c r="A129" s="66">
        <f>IF(B129="","",ROW()-5)</f>
        <v/>
      </c>
      <c r="B129" s="67" t="n">
        <v>46143</v>
      </c>
      <c r="C129" s="68" t="inlineStr">
        <is>
          <t>Monthly salary</t>
        </is>
      </c>
      <c r="D129" s="40" t="inlineStr">
        <is>
          <t>Income</t>
        </is>
      </c>
      <c r="E129" s="68" t="inlineStr">
        <is>
          <t>Salary</t>
        </is>
      </c>
      <c r="F129" s="40" t="inlineStr">
        <is>
          <t>Bank transfer</t>
        </is>
      </c>
      <c r="G129" s="69" t="n">
        <v>4200</v>
      </c>
      <c r="H129" s="68" t="n"/>
      <c r="I129" s="70">
        <f>IF(B129="","",DATE(YEAR(B129),MONTH(B129),1))</f>
        <v/>
      </c>
      <c r="J129" s="71">
        <f>IF(B129="","",WEEKDAY(B129,2))</f>
        <v/>
      </c>
    </row>
    <row r="130" ht="19" customHeight="1">
      <c r="A130" s="66">
        <f>IF(B130="","",ROW()-5)</f>
        <v/>
      </c>
      <c r="B130" s="67" t="n">
        <v>46143</v>
      </c>
      <c r="C130" s="68" t="inlineStr">
        <is>
          <t>Rent</t>
        </is>
      </c>
      <c r="D130" s="40" t="inlineStr">
        <is>
          <t>Expense</t>
        </is>
      </c>
      <c r="E130" s="68" t="inlineStr">
        <is>
          <t>Housing</t>
        </is>
      </c>
      <c r="F130" s="40" t="inlineStr">
        <is>
          <t>Bank transfer</t>
        </is>
      </c>
      <c r="G130" s="69" t="n">
        <v>1350</v>
      </c>
      <c r="H130" s="68" t="n"/>
      <c r="I130" s="70">
        <f>IF(B130="","",DATE(YEAR(B130),MONTH(B130),1))</f>
        <v/>
      </c>
      <c r="J130" s="71">
        <f>IF(B130="","",WEEKDAY(B130,2))</f>
        <v/>
      </c>
    </row>
    <row r="131" ht="19" customHeight="1">
      <c r="A131" s="66">
        <f>IF(B131="","",ROW()-5)</f>
        <v/>
      </c>
      <c r="B131" s="67" t="n">
        <v>46144</v>
      </c>
      <c r="C131" s="68" t="inlineStr">
        <is>
          <t>Supermarket</t>
        </is>
      </c>
      <c r="D131" s="40" t="inlineStr">
        <is>
          <t>Expense</t>
        </is>
      </c>
      <c r="E131" s="68" t="inlineStr">
        <is>
          <t>Groceries</t>
        </is>
      </c>
      <c r="F131" s="40" t="inlineStr">
        <is>
          <t>Debit card</t>
        </is>
      </c>
      <c r="G131" s="69" t="n">
        <v>99.40000000000001</v>
      </c>
      <c r="H131" s="68" t="n"/>
      <c r="I131" s="70">
        <f>IF(B131="","",DATE(YEAR(B131),MONTH(B131),1))</f>
        <v/>
      </c>
      <c r="J131" s="71">
        <f>IF(B131="","",WEEKDAY(B131,2))</f>
        <v/>
      </c>
    </row>
    <row r="132" ht="19" customHeight="1">
      <c r="A132" s="66">
        <f>IF(B132="","",ROW()-5)</f>
        <v/>
      </c>
      <c r="B132" s="67" t="n">
        <v>46145</v>
      </c>
      <c r="C132" s="68" t="inlineStr">
        <is>
          <t>Parking</t>
        </is>
      </c>
      <c r="D132" s="40" t="inlineStr">
        <is>
          <t>Expense</t>
        </is>
      </c>
      <c r="E132" s="68" t="inlineStr">
        <is>
          <t>Transport</t>
        </is>
      </c>
      <c r="F132" s="40" t="inlineStr">
        <is>
          <t>Debit card</t>
        </is>
      </c>
      <c r="G132" s="69" t="n">
        <v>37.9</v>
      </c>
      <c r="H132" s="68" t="n"/>
      <c r="I132" s="70">
        <f>IF(B132="","",DATE(YEAR(B132),MONTH(B132),1))</f>
        <v/>
      </c>
      <c r="J132" s="71">
        <f>IF(B132="","",WEEKDAY(B132,2))</f>
        <v/>
      </c>
    </row>
    <row r="133" ht="19" customHeight="1">
      <c r="A133" s="66">
        <f>IF(B133="","",ROW()-5)</f>
        <v/>
      </c>
      <c r="B133" s="67" t="n">
        <v>46147</v>
      </c>
      <c r="C133" s="68" t="inlineStr">
        <is>
          <t>Credit card &amp; loan payments</t>
        </is>
      </c>
      <c r="D133" s="40" t="inlineStr">
        <is>
          <t>Expense</t>
        </is>
      </c>
      <c r="E133" s="68" t="inlineStr">
        <is>
          <t>Debt payments</t>
        </is>
      </c>
      <c r="F133" s="40" t="inlineStr">
        <is>
          <t>Bank transfer</t>
        </is>
      </c>
      <c r="G133" s="69" t="n">
        <v>560</v>
      </c>
      <c r="H133" s="68" t="n"/>
      <c r="I133" s="70">
        <f>IF(B133="","",DATE(YEAR(B133),MONTH(B133),1))</f>
        <v/>
      </c>
      <c r="J133" s="71">
        <f>IF(B133="","",WEEKDAY(B133,2))</f>
        <v/>
      </c>
    </row>
    <row r="134" ht="19" customHeight="1">
      <c r="A134" s="66">
        <f>IF(B134="","",ROW()-5)</f>
        <v/>
      </c>
      <c r="B134" s="67" t="n">
        <v>46148</v>
      </c>
      <c r="C134" s="68" t="inlineStr">
        <is>
          <t>Takeaway</t>
        </is>
      </c>
      <c r="D134" s="40" t="inlineStr">
        <is>
          <t>Expense</t>
        </is>
      </c>
      <c r="E134" s="68" t="inlineStr">
        <is>
          <t>Dining out</t>
        </is>
      </c>
      <c r="F134" s="40" t="inlineStr">
        <is>
          <t>Cash</t>
        </is>
      </c>
      <c r="G134" s="69" t="n">
        <v>27.95</v>
      </c>
      <c r="H134" s="68" t="n"/>
      <c r="I134" s="70">
        <f>IF(B134="","",DATE(YEAR(B134),MONTH(B134),1))</f>
        <v/>
      </c>
      <c r="J134" s="71">
        <f>IF(B134="","",WEEKDAY(B134,2))</f>
        <v/>
      </c>
    </row>
    <row r="135" ht="19" customHeight="1">
      <c r="A135" s="66">
        <f>IF(B135="","",ROW()-5)</f>
        <v/>
      </c>
      <c r="B135" s="67" t="n">
        <v>46149</v>
      </c>
      <c r="C135" s="68" t="inlineStr">
        <is>
          <t>Supermarket</t>
        </is>
      </c>
      <c r="D135" s="40" t="inlineStr">
        <is>
          <t>Expense</t>
        </is>
      </c>
      <c r="E135" s="68" t="inlineStr">
        <is>
          <t>Groceries</t>
        </is>
      </c>
      <c r="F135" s="40" t="inlineStr">
        <is>
          <t>Credit card</t>
        </is>
      </c>
      <c r="G135" s="69" t="n">
        <v>68.45</v>
      </c>
      <c r="H135" s="68" t="n"/>
      <c r="I135" s="70">
        <f>IF(B135="","",DATE(YEAR(B135),MONTH(B135),1))</f>
        <v/>
      </c>
      <c r="J135" s="71">
        <f>IF(B135="","",WEEKDAY(B135,2))</f>
        <v/>
      </c>
    </row>
    <row r="136" ht="19" customHeight="1">
      <c r="A136" s="66">
        <f>IF(B136="","",ROW()-5)</f>
        <v/>
      </c>
      <c r="B136" s="67" t="n">
        <v>46150</v>
      </c>
      <c r="C136" s="68" t="inlineStr">
        <is>
          <t>Electricity &amp; gas</t>
        </is>
      </c>
      <c r="D136" s="40" t="inlineStr">
        <is>
          <t>Expense</t>
        </is>
      </c>
      <c r="E136" s="68" t="inlineStr">
        <is>
          <t>Utilities</t>
        </is>
      </c>
      <c r="F136" s="40" t="inlineStr">
        <is>
          <t>Debit card</t>
        </is>
      </c>
      <c r="G136" s="69" t="n">
        <v>176.51</v>
      </c>
      <c r="H136" s="68" t="n"/>
      <c r="I136" s="70">
        <f>IF(B136="","",DATE(YEAR(B136),MONTH(B136),1))</f>
        <v/>
      </c>
      <c r="J136" s="71">
        <f>IF(B136="","",WEEKDAY(B136,2))</f>
        <v/>
      </c>
    </row>
    <row r="137" ht="19" customHeight="1">
      <c r="A137" s="66">
        <f>IF(B137="","",ROW()-5)</f>
        <v/>
      </c>
      <c r="B137" s="67" t="n">
        <v>46152</v>
      </c>
      <c r="C137" s="68" t="inlineStr">
        <is>
          <t>Public transport pass</t>
        </is>
      </c>
      <c r="D137" s="40" t="inlineStr">
        <is>
          <t>Expense</t>
        </is>
      </c>
      <c r="E137" s="68" t="inlineStr">
        <is>
          <t>Transport</t>
        </is>
      </c>
      <c r="F137" s="40" t="inlineStr">
        <is>
          <t>Debit card</t>
        </is>
      </c>
      <c r="G137" s="69" t="n">
        <v>67.78</v>
      </c>
      <c r="H137" s="68" t="n"/>
      <c r="I137" s="70">
        <f>IF(B137="","",DATE(YEAR(B137),MONTH(B137),1))</f>
        <v/>
      </c>
      <c r="J137" s="71">
        <f>IF(B137="","",WEEKDAY(B137,2))</f>
        <v/>
      </c>
    </row>
    <row r="138" ht="19" customHeight="1">
      <c r="A138" s="66">
        <f>IF(B138="","",ROW()-5)</f>
        <v/>
      </c>
      <c r="B138" s="67" t="n">
        <v>46152</v>
      </c>
      <c r="C138" s="68" t="inlineStr">
        <is>
          <t>Cinema</t>
        </is>
      </c>
      <c r="D138" s="40" t="inlineStr">
        <is>
          <t>Expense</t>
        </is>
      </c>
      <c r="E138" s="68" t="inlineStr">
        <is>
          <t>Entertainment</t>
        </is>
      </c>
      <c r="F138" s="40" t="inlineStr">
        <is>
          <t>Credit card</t>
        </is>
      </c>
      <c r="G138" s="69" t="n">
        <v>26.31</v>
      </c>
      <c r="H138" s="68" t="n"/>
      <c r="I138" s="70">
        <f>IF(B138="","",DATE(YEAR(B138),MONTH(B138),1))</f>
        <v/>
      </c>
      <c r="J138" s="71">
        <f>IF(B138="","",WEEKDAY(B138,2))</f>
        <v/>
      </c>
    </row>
    <row r="139" ht="19" customHeight="1">
      <c r="A139" s="66">
        <f>IF(B139="","",ROW()-5)</f>
        <v/>
      </c>
      <c r="B139" s="67" t="n">
        <v>46152</v>
      </c>
      <c r="C139" s="68" t="inlineStr">
        <is>
          <t>Online course</t>
        </is>
      </c>
      <c r="D139" s="40" t="inlineStr">
        <is>
          <t>Expense</t>
        </is>
      </c>
      <c r="E139" s="68" t="inlineStr">
        <is>
          <t>Education</t>
        </is>
      </c>
      <c r="F139" s="40" t="inlineStr">
        <is>
          <t>Credit card</t>
        </is>
      </c>
      <c r="G139" s="69" t="n">
        <v>61.28</v>
      </c>
      <c r="H139" s="68" t="n"/>
      <c r="I139" s="70">
        <f>IF(B139="","",DATE(YEAR(B139),MONTH(B139),1))</f>
        <v/>
      </c>
      <c r="J139" s="71">
        <f>IF(B139="","",WEEKDAY(B139,2))</f>
        <v/>
      </c>
    </row>
    <row r="140" ht="19" customHeight="1">
      <c r="A140" s="66">
        <f>IF(B140="","",ROW()-5)</f>
        <v/>
      </c>
      <c r="B140" s="67" t="n">
        <v>46153</v>
      </c>
      <c r="C140" s="68" t="inlineStr">
        <is>
          <t>Takeaway</t>
        </is>
      </c>
      <c r="D140" s="40" t="inlineStr">
        <is>
          <t>Expense</t>
        </is>
      </c>
      <c r="E140" s="68" t="inlineStr">
        <is>
          <t>Dining out</t>
        </is>
      </c>
      <c r="F140" s="40" t="inlineStr">
        <is>
          <t>Cash</t>
        </is>
      </c>
      <c r="G140" s="69" t="n">
        <v>40.81</v>
      </c>
      <c r="H140" s="68" t="n"/>
      <c r="I140" s="70">
        <f>IF(B140="","",DATE(YEAR(B140),MONTH(B140),1))</f>
        <v/>
      </c>
      <c r="J140" s="71">
        <f>IF(B140="","",WEEKDAY(B140,2))</f>
        <v/>
      </c>
    </row>
    <row r="141" ht="19" customHeight="1">
      <c r="A141" s="66">
        <f>IF(B141="","",ROW()-5)</f>
        <v/>
      </c>
      <c r="B141" s="67" t="n">
        <v>46153</v>
      </c>
      <c r="C141" s="68" t="inlineStr">
        <is>
          <t>Takeaway</t>
        </is>
      </c>
      <c r="D141" s="40" t="inlineStr">
        <is>
          <t>Expense</t>
        </is>
      </c>
      <c r="E141" s="68" t="inlineStr">
        <is>
          <t>Dining out</t>
        </is>
      </c>
      <c r="F141" s="40" t="inlineStr">
        <is>
          <t>Cash</t>
        </is>
      </c>
      <c r="G141" s="69" t="n">
        <v>33.29</v>
      </c>
      <c r="H141" s="68" t="n"/>
      <c r="I141" s="70">
        <f>IF(B141="","",DATE(YEAR(B141),MONTH(B141),1))</f>
        <v/>
      </c>
      <c r="J141" s="71">
        <f>IF(B141="","",WEEKDAY(B141,2))</f>
        <v/>
      </c>
    </row>
    <row r="142" ht="19" customHeight="1">
      <c r="A142" s="66">
        <f>IF(B142="","",ROW()-5)</f>
        <v/>
      </c>
      <c r="B142" s="67" t="n">
        <v>46153</v>
      </c>
      <c r="C142" s="68" t="inlineStr">
        <is>
          <t>Concert</t>
        </is>
      </c>
      <c r="D142" s="40" t="inlineStr">
        <is>
          <t>Expense</t>
        </is>
      </c>
      <c r="E142" s="68" t="inlineStr">
        <is>
          <t>Entertainment</t>
        </is>
      </c>
      <c r="F142" s="40" t="inlineStr">
        <is>
          <t>Credit card</t>
        </is>
      </c>
      <c r="G142" s="69" t="n">
        <v>26.75</v>
      </c>
      <c r="H142" s="68" t="n"/>
      <c r="I142" s="70">
        <f>IF(B142="","",DATE(YEAR(B142),MONTH(B142),1))</f>
        <v/>
      </c>
      <c r="J142" s="71">
        <f>IF(B142="","",WEEKDAY(B142,2))</f>
        <v/>
      </c>
    </row>
    <row r="143" ht="19" customHeight="1">
      <c r="A143" s="66">
        <f>IF(B143="","",ROW()-5)</f>
        <v/>
      </c>
      <c r="B143" s="67" t="n">
        <v>46154</v>
      </c>
      <c r="C143" s="68" t="inlineStr">
        <is>
          <t>Internet</t>
        </is>
      </c>
      <c r="D143" s="40" t="inlineStr">
        <is>
          <t>Expense</t>
        </is>
      </c>
      <c r="E143" s="68" t="inlineStr">
        <is>
          <t>Utilities</t>
        </is>
      </c>
      <c r="F143" s="40" t="inlineStr">
        <is>
          <t>Debit card</t>
        </is>
      </c>
      <c r="G143" s="69" t="n">
        <v>55</v>
      </c>
      <c r="H143" s="68" t="n"/>
      <c r="I143" s="70">
        <f>IF(B143="","",DATE(YEAR(B143),MONTH(B143),1))</f>
        <v/>
      </c>
      <c r="J143" s="71">
        <f>IF(B143="","",WEEKDAY(B143,2))</f>
        <v/>
      </c>
    </row>
    <row r="144" ht="19" customHeight="1">
      <c r="A144" s="66">
        <f>IF(B144="","",ROW()-5)</f>
        <v/>
      </c>
      <c r="B144" s="67" t="n">
        <v>46154</v>
      </c>
      <c r="C144" s="68" t="inlineStr">
        <is>
          <t>Supermarket</t>
        </is>
      </c>
      <c r="D144" s="40" t="inlineStr">
        <is>
          <t>Expense</t>
        </is>
      </c>
      <c r="E144" s="68" t="inlineStr">
        <is>
          <t>Groceries</t>
        </is>
      </c>
      <c r="F144" s="40" t="inlineStr">
        <is>
          <t>Credit card</t>
        </is>
      </c>
      <c r="G144" s="69" t="n">
        <v>126.67</v>
      </c>
      <c r="H144" s="68" t="n"/>
      <c r="I144" s="70">
        <f>IF(B144="","",DATE(YEAR(B144),MONTH(B144),1))</f>
        <v/>
      </c>
      <c r="J144" s="71">
        <f>IF(B144="","",WEEKDAY(B144,2))</f>
        <v/>
      </c>
    </row>
    <row r="145" ht="19" customHeight="1">
      <c r="A145" s="66">
        <f>IF(B145="","",ROW()-5)</f>
        <v/>
      </c>
      <c r="B145" s="67" t="n">
        <v>46156</v>
      </c>
      <c r="C145" s="68" t="inlineStr">
        <is>
          <t>Mobile plan</t>
        </is>
      </c>
      <c r="D145" s="40" t="inlineStr">
        <is>
          <t>Expense</t>
        </is>
      </c>
      <c r="E145" s="68" t="inlineStr">
        <is>
          <t>Utilities</t>
        </is>
      </c>
      <c r="F145" s="40" t="inlineStr">
        <is>
          <t>Debit card</t>
        </is>
      </c>
      <c r="G145" s="69" t="n">
        <v>40</v>
      </c>
      <c r="H145" s="68" t="n"/>
      <c r="I145" s="70">
        <f>IF(B145="","",DATE(YEAR(B145),MONTH(B145),1))</f>
        <v/>
      </c>
      <c r="J145" s="71">
        <f>IF(B145="","",WEEKDAY(B145,2))</f>
        <v/>
      </c>
    </row>
    <row r="146" ht="19" customHeight="1">
      <c r="A146" s="66">
        <f>IF(B146="","",ROW()-5)</f>
        <v/>
      </c>
      <c r="B146" s="67" t="n">
        <v>46156</v>
      </c>
      <c r="C146" s="68" t="inlineStr">
        <is>
          <t>Restaurant</t>
        </is>
      </c>
      <c r="D146" s="40" t="inlineStr">
        <is>
          <t>Expense</t>
        </is>
      </c>
      <c r="E146" s="68" t="inlineStr">
        <is>
          <t>Dining out</t>
        </is>
      </c>
      <c r="F146" s="40" t="inlineStr">
        <is>
          <t>Credit card</t>
        </is>
      </c>
      <c r="G146" s="69" t="n">
        <v>29.41</v>
      </c>
      <c r="H146" s="68" t="n"/>
      <c r="I146" s="70">
        <f>IF(B146="","",DATE(YEAR(B146),MONTH(B146),1))</f>
        <v/>
      </c>
      <c r="J146" s="71">
        <f>IF(B146="","",WEEKDAY(B146,2))</f>
        <v/>
      </c>
    </row>
    <row r="147" ht="19" customHeight="1">
      <c r="A147" s="66">
        <f>IF(B147="","",ROW()-5)</f>
        <v/>
      </c>
      <c r="B147" s="67" t="n">
        <v>46157</v>
      </c>
      <c r="C147" s="68" t="inlineStr">
        <is>
          <t>Car insurance</t>
        </is>
      </c>
      <c r="D147" s="40" t="inlineStr">
        <is>
          <t>Expense</t>
        </is>
      </c>
      <c r="E147" s="68" t="inlineStr">
        <is>
          <t>Insurance</t>
        </is>
      </c>
      <c r="F147" s="40" t="inlineStr">
        <is>
          <t>Bank transfer</t>
        </is>
      </c>
      <c r="G147" s="69" t="n">
        <v>95</v>
      </c>
      <c r="H147" s="68" t="n"/>
      <c r="I147" s="70">
        <f>IF(B147="","",DATE(YEAR(B147),MONTH(B147),1))</f>
        <v/>
      </c>
      <c r="J147" s="71">
        <f>IF(B147="","",WEEKDAY(B147,2))</f>
        <v/>
      </c>
    </row>
    <row r="148" ht="19" customHeight="1">
      <c r="A148" s="66">
        <f>IF(B148="","",ROW()-5)</f>
        <v/>
      </c>
      <c r="B148" s="67" t="n">
        <v>46158</v>
      </c>
      <c r="C148" s="68" t="inlineStr">
        <is>
          <t>Concert</t>
        </is>
      </c>
      <c r="D148" s="40" t="inlineStr">
        <is>
          <t>Expense</t>
        </is>
      </c>
      <c r="E148" s="68" t="inlineStr">
        <is>
          <t>Entertainment</t>
        </is>
      </c>
      <c r="F148" s="40" t="inlineStr">
        <is>
          <t>Credit card</t>
        </is>
      </c>
      <c r="G148" s="69" t="n">
        <v>24.46</v>
      </c>
      <c r="H148" s="68" t="n"/>
      <c r="I148" s="70">
        <f>IF(B148="","",DATE(YEAR(B148),MONTH(B148),1))</f>
        <v/>
      </c>
      <c r="J148" s="71">
        <f>IF(B148="","",WEEKDAY(B148,2))</f>
        <v/>
      </c>
    </row>
    <row r="149" ht="19" customHeight="1">
      <c r="A149" s="66">
        <f>IF(B149="","",ROW()-5)</f>
        <v/>
      </c>
      <c r="B149" s="67" t="n">
        <v>46159</v>
      </c>
      <c r="C149" s="68" t="inlineStr">
        <is>
          <t>Supermarket</t>
        </is>
      </c>
      <c r="D149" s="40" t="inlineStr">
        <is>
          <t>Expense</t>
        </is>
      </c>
      <c r="E149" s="68" t="inlineStr">
        <is>
          <t>Groceries</t>
        </is>
      </c>
      <c r="F149" s="40" t="inlineStr">
        <is>
          <t>Credit card</t>
        </is>
      </c>
      <c r="G149" s="69" t="n">
        <v>127.16</v>
      </c>
      <c r="H149" s="68" t="n"/>
      <c r="I149" s="70">
        <f>IF(B149="","",DATE(YEAR(B149),MONTH(B149),1))</f>
        <v/>
      </c>
      <c r="J149" s="71">
        <f>IF(B149="","",WEEKDAY(B149,2))</f>
        <v/>
      </c>
    </row>
    <row r="150" ht="19" customHeight="1">
      <c r="A150" s="66">
        <f>IF(B150="","",ROW()-5)</f>
        <v/>
      </c>
      <c r="B150" s="67" t="n">
        <v>46159</v>
      </c>
      <c r="C150" s="68" t="inlineStr">
        <is>
          <t>Fuel</t>
        </is>
      </c>
      <c r="D150" s="40" t="inlineStr">
        <is>
          <t>Expense</t>
        </is>
      </c>
      <c r="E150" s="68" t="inlineStr">
        <is>
          <t>Transport</t>
        </is>
      </c>
      <c r="F150" s="40" t="inlineStr">
        <is>
          <t>Debit card</t>
        </is>
      </c>
      <c r="G150" s="69" t="n">
        <v>49.65</v>
      </c>
      <c r="H150" s="68" t="n"/>
      <c r="I150" s="70">
        <f>IF(B150="","",DATE(YEAR(B150),MONTH(B150),1))</f>
        <v/>
      </c>
      <c r="J150" s="71">
        <f>IF(B150="","",WEEKDAY(B150,2))</f>
        <v/>
      </c>
    </row>
    <row r="151" ht="19" customHeight="1">
      <c r="A151" s="66">
        <f>IF(B151="","",ROW()-5)</f>
        <v/>
      </c>
      <c r="B151" s="67" t="n">
        <v>46160</v>
      </c>
      <c r="C151" s="68" t="inlineStr">
        <is>
          <t>Birthday gift</t>
        </is>
      </c>
      <c r="D151" s="40" t="inlineStr">
        <is>
          <t>Expense</t>
        </is>
      </c>
      <c r="E151" s="68" t="inlineStr">
        <is>
          <t>Gifts &amp; donations</t>
        </is>
      </c>
      <c r="F151" s="40" t="inlineStr">
        <is>
          <t>Debit card</t>
        </is>
      </c>
      <c r="G151" s="69" t="n">
        <v>42</v>
      </c>
      <c r="H151" s="68" t="n"/>
      <c r="I151" s="70">
        <f>IF(B151="","",DATE(YEAR(B151),MONTH(B151),1))</f>
        <v/>
      </c>
      <c r="J151" s="71">
        <f>IF(B151="","",WEEKDAY(B151,2))</f>
        <v/>
      </c>
    </row>
    <row r="152" ht="19" customHeight="1">
      <c r="A152" s="66">
        <f>IF(B152="","",ROW()-5)</f>
        <v/>
      </c>
      <c r="B152" s="67" t="n">
        <v>46162</v>
      </c>
      <c r="C152" s="68" t="inlineStr">
        <is>
          <t>Streaming &amp; apps</t>
        </is>
      </c>
      <c r="D152" s="40" t="inlineStr">
        <is>
          <t>Expense</t>
        </is>
      </c>
      <c r="E152" s="68" t="inlineStr">
        <is>
          <t>Subscriptions</t>
        </is>
      </c>
      <c r="F152" s="40" t="inlineStr">
        <is>
          <t>Credit card</t>
        </is>
      </c>
      <c r="G152" s="69" t="n">
        <v>47</v>
      </c>
      <c r="H152" s="68" t="n"/>
      <c r="I152" s="70">
        <f>IF(B152="","",DATE(YEAR(B152),MONTH(B152),1))</f>
        <v/>
      </c>
      <c r="J152" s="71">
        <f>IF(B152="","",WEEKDAY(B152,2))</f>
        <v/>
      </c>
    </row>
    <row r="153" ht="19" customHeight="1">
      <c r="A153" s="66">
        <f>IF(B153="","",ROW()-5)</f>
        <v/>
      </c>
      <c r="B153" s="67" t="n">
        <v>46164</v>
      </c>
      <c r="C153" s="68" t="inlineStr">
        <is>
          <t>Supermarket</t>
        </is>
      </c>
      <c r="D153" s="40" t="inlineStr">
        <is>
          <t>Expense</t>
        </is>
      </c>
      <c r="E153" s="68" t="inlineStr">
        <is>
          <t>Groceries</t>
        </is>
      </c>
      <c r="F153" s="40" t="inlineStr">
        <is>
          <t>Debit card</t>
        </is>
      </c>
      <c r="G153" s="69" t="n">
        <v>90.5</v>
      </c>
      <c r="H153" s="68" t="n"/>
      <c r="I153" s="70">
        <f>IF(B153="","",DATE(YEAR(B153),MONTH(B153),1))</f>
        <v/>
      </c>
      <c r="J153" s="71">
        <f>IF(B153="","",WEEKDAY(B153,2))</f>
        <v/>
      </c>
    </row>
    <row r="154" ht="19" customHeight="1">
      <c r="A154" s="66">
        <f>IF(B154="","",ROW()-5)</f>
        <v/>
      </c>
      <c r="B154" s="67" t="n">
        <v>46164</v>
      </c>
      <c r="C154" s="68" t="inlineStr">
        <is>
          <t>Electronics</t>
        </is>
      </c>
      <c r="D154" s="40" t="inlineStr">
        <is>
          <t>Expense</t>
        </is>
      </c>
      <c r="E154" s="68" t="inlineStr">
        <is>
          <t>Shopping</t>
        </is>
      </c>
      <c r="F154" s="40" t="inlineStr">
        <is>
          <t>Credit card</t>
        </is>
      </c>
      <c r="G154" s="69" t="n">
        <v>145.3</v>
      </c>
      <c r="H154" s="68" t="n"/>
      <c r="I154" s="70">
        <f>IF(B154="","",DATE(YEAR(B154),MONTH(B154),1))</f>
        <v/>
      </c>
      <c r="J154" s="71">
        <f>IF(B154="","",WEEKDAY(B154,2))</f>
        <v/>
      </c>
    </row>
    <row r="155" ht="19" customHeight="1">
      <c r="A155" s="66">
        <f>IF(B155="","",ROW()-5)</f>
        <v/>
      </c>
      <c r="B155" s="67" t="n">
        <v>46165</v>
      </c>
      <c r="C155" s="68" t="inlineStr">
        <is>
          <t>Coffee &amp; lunch</t>
        </is>
      </c>
      <c r="D155" s="40" t="inlineStr">
        <is>
          <t>Expense</t>
        </is>
      </c>
      <c r="E155" s="68" t="inlineStr">
        <is>
          <t>Dining out</t>
        </is>
      </c>
      <c r="F155" s="40" t="inlineStr">
        <is>
          <t>Credit card</t>
        </is>
      </c>
      <c r="G155" s="69" t="n">
        <v>60.21</v>
      </c>
      <c r="H155" s="68" t="n"/>
      <c r="I155" s="70">
        <f>IF(B155="","",DATE(YEAR(B155),MONTH(B155),1))</f>
        <v/>
      </c>
      <c r="J155" s="71">
        <f>IF(B155="","",WEEKDAY(B155,2))</f>
        <v/>
      </c>
    </row>
    <row r="156" ht="19" customHeight="1">
      <c r="A156" s="66">
        <f>IF(B156="","",ROW()-5)</f>
        <v/>
      </c>
      <c r="B156" s="67" t="n">
        <v>46166</v>
      </c>
      <c r="C156" s="68" t="inlineStr">
        <is>
          <t>Pharmacy / doctor</t>
        </is>
      </c>
      <c r="D156" s="40" t="inlineStr">
        <is>
          <t>Expense</t>
        </is>
      </c>
      <c r="E156" s="68" t="inlineStr">
        <is>
          <t>Health</t>
        </is>
      </c>
      <c r="F156" s="40" t="inlineStr">
        <is>
          <t>Debit card</t>
        </is>
      </c>
      <c r="G156" s="69" t="n">
        <v>30.08</v>
      </c>
      <c r="H156" s="68" t="n"/>
      <c r="I156" s="70">
        <f>IF(B156="","",DATE(YEAR(B156),MONTH(B156),1))</f>
        <v/>
      </c>
      <c r="J156" s="71">
        <f>IF(B156="","",WEEKDAY(B156,2))</f>
        <v/>
      </c>
    </row>
    <row r="157" ht="19" customHeight="1">
      <c r="A157" s="66">
        <f>IF(B157="","",ROW()-5)</f>
        <v/>
      </c>
      <c r="B157" s="67" t="n">
        <v>46169</v>
      </c>
      <c r="C157" s="68" t="inlineStr">
        <is>
          <t>Supermarket</t>
        </is>
      </c>
      <c r="D157" s="40" t="inlineStr">
        <is>
          <t>Expense</t>
        </is>
      </c>
      <c r="E157" s="68" t="inlineStr">
        <is>
          <t>Groceries</t>
        </is>
      </c>
      <c r="F157" s="40" t="inlineStr">
        <is>
          <t>Credit card</t>
        </is>
      </c>
      <c r="G157" s="69" t="n">
        <v>93.79000000000001</v>
      </c>
      <c r="H157" s="68" t="n"/>
      <c r="I157" s="70">
        <f>IF(B157="","",DATE(YEAR(B157),MONTH(B157),1))</f>
        <v/>
      </c>
      <c r="J157" s="71">
        <f>IF(B157="","",WEEKDAY(B157,2))</f>
        <v/>
      </c>
    </row>
    <row r="158" ht="19" customHeight="1">
      <c r="A158" s="66">
        <f>IF(B158="","",ROW()-5)</f>
        <v/>
      </c>
      <c r="B158" s="67" t="n">
        <v>46169</v>
      </c>
      <c r="C158" s="68" t="inlineStr">
        <is>
          <t>Haircut / toiletries</t>
        </is>
      </c>
      <c r="D158" s="40" t="inlineStr">
        <is>
          <t>Expense</t>
        </is>
      </c>
      <c r="E158" s="68" t="inlineStr">
        <is>
          <t>Personal care</t>
        </is>
      </c>
      <c r="F158" s="40" t="inlineStr">
        <is>
          <t>Debit card</t>
        </is>
      </c>
      <c r="G158" s="69" t="n">
        <v>28.59</v>
      </c>
      <c r="H158" s="68" t="n"/>
      <c r="I158" s="70">
        <f>IF(B158="","",DATE(YEAR(B158),MONTH(B158),1))</f>
        <v/>
      </c>
      <c r="J158" s="71">
        <f>IF(B158="","",WEEKDAY(B158,2))</f>
        <v/>
      </c>
    </row>
    <row r="159" ht="19" customHeight="1">
      <c r="A159" s="66">
        <f>IF(B159="","",ROW()-5)</f>
        <v/>
      </c>
      <c r="B159" s="67" t="n">
        <v>46174</v>
      </c>
      <c r="C159" s="68" t="inlineStr">
        <is>
          <t>Monthly salary</t>
        </is>
      </c>
      <c r="D159" s="40" t="inlineStr">
        <is>
          <t>Income</t>
        </is>
      </c>
      <c r="E159" s="68" t="inlineStr">
        <is>
          <t>Salary</t>
        </is>
      </c>
      <c r="F159" s="40" t="inlineStr">
        <is>
          <t>Bank transfer</t>
        </is>
      </c>
      <c r="G159" s="69" t="n">
        <v>4400</v>
      </c>
      <c r="H159" s="68" t="n"/>
      <c r="I159" s="70">
        <f>IF(B159="","",DATE(YEAR(B159),MONTH(B159),1))</f>
        <v/>
      </c>
      <c r="J159" s="71">
        <f>IF(B159="","",WEEKDAY(B159,2))</f>
        <v/>
      </c>
    </row>
    <row r="160" ht="19" customHeight="1">
      <c r="A160" s="66">
        <f>IF(B160="","",ROW()-5)</f>
        <v/>
      </c>
      <c r="B160" s="67" t="n">
        <v>46174</v>
      </c>
      <c r="C160" s="68" t="inlineStr">
        <is>
          <t>Rent</t>
        </is>
      </c>
      <c r="D160" s="40" t="inlineStr">
        <is>
          <t>Expense</t>
        </is>
      </c>
      <c r="E160" s="68" t="inlineStr">
        <is>
          <t>Housing</t>
        </is>
      </c>
      <c r="F160" s="40" t="inlineStr">
        <is>
          <t>Bank transfer</t>
        </is>
      </c>
      <c r="G160" s="69" t="n">
        <v>1350</v>
      </c>
      <c r="H160" s="68" t="n"/>
      <c r="I160" s="70">
        <f>IF(B160="","",DATE(YEAR(B160),MONTH(B160),1))</f>
        <v/>
      </c>
      <c r="J160" s="71">
        <f>IF(B160="","",WEEKDAY(B160,2))</f>
        <v/>
      </c>
    </row>
    <row r="161" ht="19" customHeight="1">
      <c r="A161" s="66">
        <f>IF(B161="","",ROW()-5)</f>
        <v/>
      </c>
      <c r="B161" s="67" t="n">
        <v>46174</v>
      </c>
      <c r="C161" s="68" t="inlineStr">
        <is>
          <t>Coffee &amp; lunch</t>
        </is>
      </c>
      <c r="D161" s="40" t="inlineStr">
        <is>
          <t>Expense</t>
        </is>
      </c>
      <c r="E161" s="68" t="inlineStr">
        <is>
          <t>Dining out</t>
        </is>
      </c>
      <c r="F161" s="40" t="inlineStr">
        <is>
          <t>Credit card</t>
        </is>
      </c>
      <c r="G161" s="69" t="n">
        <v>43.37</v>
      </c>
      <c r="H161" s="68" t="n"/>
      <c r="I161" s="70">
        <f>IF(B161="","",DATE(YEAR(B161),MONTH(B161),1))</f>
        <v/>
      </c>
      <c r="J161" s="71">
        <f>IF(B161="","",WEEKDAY(B161,2))</f>
        <v/>
      </c>
    </row>
    <row r="162" ht="19" customHeight="1">
      <c r="A162" s="66">
        <f>IF(B162="","",ROW()-5)</f>
        <v/>
      </c>
      <c r="B162" s="67" t="n">
        <v>46174</v>
      </c>
      <c r="C162" s="68" t="inlineStr">
        <is>
          <t>Games</t>
        </is>
      </c>
      <c r="D162" s="40" t="inlineStr">
        <is>
          <t>Expense</t>
        </is>
      </c>
      <c r="E162" s="68" t="inlineStr">
        <is>
          <t>Entertainment</t>
        </is>
      </c>
      <c r="F162" s="40" t="inlineStr">
        <is>
          <t>Credit card</t>
        </is>
      </c>
      <c r="G162" s="69" t="n">
        <v>35.37</v>
      </c>
      <c r="H162" s="68" t="n"/>
      <c r="I162" s="70">
        <f>IF(B162="","",DATE(YEAR(B162),MONTH(B162),1))</f>
        <v/>
      </c>
      <c r="J162" s="71">
        <f>IF(B162="","",WEEKDAY(B162,2))</f>
        <v/>
      </c>
    </row>
    <row r="163" ht="19" customHeight="1">
      <c r="A163" s="66">
        <f>IF(B163="","",ROW()-5)</f>
        <v/>
      </c>
      <c r="B163" s="67" t="n">
        <v>46175</v>
      </c>
      <c r="C163" s="68" t="inlineStr">
        <is>
          <t>Supermarket</t>
        </is>
      </c>
      <c r="D163" s="40" t="inlineStr">
        <is>
          <t>Expense</t>
        </is>
      </c>
      <c r="E163" s="68" t="inlineStr">
        <is>
          <t>Groceries</t>
        </is>
      </c>
      <c r="F163" s="40" t="inlineStr">
        <is>
          <t>Debit card</t>
        </is>
      </c>
      <c r="G163" s="69" t="n">
        <v>95.33</v>
      </c>
      <c r="H163" s="68" t="n"/>
      <c r="I163" s="70">
        <f>IF(B163="","",DATE(YEAR(B163),MONTH(B163),1))</f>
        <v/>
      </c>
      <c r="J163" s="71">
        <f>IF(B163="","",WEEKDAY(B163,2))</f>
        <v/>
      </c>
    </row>
    <row r="164" ht="19" customHeight="1">
      <c r="A164" s="66">
        <f>IF(B164="","",ROW()-5)</f>
        <v/>
      </c>
      <c r="B164" s="67" t="n">
        <v>46175</v>
      </c>
      <c r="C164" s="68" t="inlineStr">
        <is>
          <t>Restaurant</t>
        </is>
      </c>
      <c r="D164" s="40" t="inlineStr">
        <is>
          <t>Expense</t>
        </is>
      </c>
      <c r="E164" s="68" t="inlineStr">
        <is>
          <t>Dining out</t>
        </is>
      </c>
      <c r="F164" s="40" t="inlineStr">
        <is>
          <t>Credit card</t>
        </is>
      </c>
      <c r="G164" s="69" t="n">
        <v>41.45</v>
      </c>
      <c r="H164" s="68" t="n"/>
      <c r="I164" s="70">
        <f>IF(B164="","",DATE(YEAR(B164),MONTH(B164),1))</f>
        <v/>
      </c>
      <c r="J164" s="71">
        <f>IF(B164="","",WEEKDAY(B164,2))</f>
        <v/>
      </c>
    </row>
    <row r="165" ht="19" customHeight="1">
      <c r="A165" s="66">
        <f>IF(B165="","",ROW()-5)</f>
        <v/>
      </c>
      <c r="B165" s="67" t="n">
        <v>46176</v>
      </c>
      <c r="C165" s="68" t="inlineStr">
        <is>
          <t>Public transport pass</t>
        </is>
      </c>
      <c r="D165" s="40" t="inlineStr">
        <is>
          <t>Expense</t>
        </is>
      </c>
      <c r="E165" s="68" t="inlineStr">
        <is>
          <t>Transport</t>
        </is>
      </c>
      <c r="F165" s="40" t="inlineStr">
        <is>
          <t>Debit card</t>
        </is>
      </c>
      <c r="G165" s="69" t="n">
        <v>32.68</v>
      </c>
      <c r="H165" s="68" t="n"/>
      <c r="I165" s="70">
        <f>IF(B165="","",DATE(YEAR(B165),MONTH(B165),1))</f>
        <v/>
      </c>
      <c r="J165" s="71">
        <f>IF(B165="","",WEEKDAY(B165,2))</f>
        <v/>
      </c>
    </row>
    <row r="166" ht="19" customHeight="1">
      <c r="A166" s="66">
        <f>IF(B166="","",ROW()-5)</f>
        <v/>
      </c>
      <c r="B166" s="67" t="n">
        <v>46178</v>
      </c>
      <c r="C166" s="68" t="inlineStr">
        <is>
          <t>Credit card &amp; loan payments</t>
        </is>
      </c>
      <c r="D166" s="40" t="inlineStr">
        <is>
          <t>Expense</t>
        </is>
      </c>
      <c r="E166" s="68" t="inlineStr">
        <is>
          <t>Debt payments</t>
        </is>
      </c>
      <c r="F166" s="40" t="inlineStr">
        <is>
          <t>Bank transfer</t>
        </is>
      </c>
      <c r="G166" s="69" t="n">
        <v>560</v>
      </c>
      <c r="H166" s="68" t="n"/>
      <c r="I166" s="70">
        <f>IF(B166="","",DATE(YEAR(B166),MONTH(B166),1))</f>
        <v/>
      </c>
      <c r="J166" s="71">
        <f>IF(B166="","",WEEKDAY(B166,2))</f>
        <v/>
      </c>
    </row>
    <row r="167" ht="19" customHeight="1">
      <c r="A167" s="66">
        <f>IF(B167="","",ROW()-5)</f>
        <v/>
      </c>
      <c r="B167" s="67" t="n">
        <v>46180</v>
      </c>
      <c r="C167" s="68" t="inlineStr">
        <is>
          <t>Supermarket</t>
        </is>
      </c>
      <c r="D167" s="40" t="inlineStr">
        <is>
          <t>Expense</t>
        </is>
      </c>
      <c r="E167" s="68" t="inlineStr">
        <is>
          <t>Groceries</t>
        </is>
      </c>
      <c r="F167" s="40" t="inlineStr">
        <is>
          <t>Debit card</t>
        </is>
      </c>
      <c r="G167" s="69" t="n">
        <v>111.06</v>
      </c>
      <c r="H167" s="68" t="n"/>
      <c r="I167" s="70">
        <f>IF(B167="","",DATE(YEAR(B167),MONTH(B167),1))</f>
        <v/>
      </c>
      <c r="J167" s="71">
        <f>IF(B167="","",WEEKDAY(B167,2))</f>
        <v/>
      </c>
    </row>
    <row r="168" ht="19" customHeight="1">
      <c r="A168" s="66">
        <f>IF(B168="","",ROW()-5)</f>
        <v/>
      </c>
      <c r="B168" s="67" t="n">
        <v>46181</v>
      </c>
      <c r="C168" s="68" t="inlineStr">
        <is>
          <t>Electricity &amp; gas</t>
        </is>
      </c>
      <c r="D168" s="40" t="inlineStr">
        <is>
          <t>Expense</t>
        </is>
      </c>
      <c r="E168" s="68" t="inlineStr">
        <is>
          <t>Utilities</t>
        </is>
      </c>
      <c r="F168" s="40" t="inlineStr">
        <is>
          <t>Debit card</t>
        </is>
      </c>
      <c r="G168" s="69" t="n">
        <v>184.82</v>
      </c>
      <c r="H168" s="68" t="n"/>
      <c r="I168" s="70">
        <f>IF(B168="","",DATE(YEAR(B168),MONTH(B168),1))</f>
        <v/>
      </c>
      <c r="J168" s="71">
        <f>IF(B168="","",WEEKDAY(B168,2))</f>
        <v/>
      </c>
    </row>
    <row r="169" ht="19" customHeight="1">
      <c r="A169" s="66">
        <f>IF(B169="","",ROW()-5)</f>
        <v/>
      </c>
      <c r="B169" s="67" t="n">
        <v>46183</v>
      </c>
      <c r="C169" s="68" t="inlineStr">
        <is>
          <t>Parking</t>
        </is>
      </c>
      <c r="D169" s="40" t="inlineStr">
        <is>
          <t>Expense</t>
        </is>
      </c>
      <c r="E169" s="68" t="inlineStr">
        <is>
          <t>Transport</t>
        </is>
      </c>
      <c r="F169" s="40" t="inlineStr">
        <is>
          <t>Debit card</t>
        </is>
      </c>
      <c r="G169" s="69" t="n">
        <v>35.48</v>
      </c>
      <c r="H169" s="68" t="n"/>
      <c r="I169" s="70">
        <f>IF(B169="","",DATE(YEAR(B169),MONTH(B169),1))</f>
        <v/>
      </c>
      <c r="J169" s="71">
        <f>IF(B169="","",WEEKDAY(B169,2))</f>
        <v/>
      </c>
    </row>
    <row r="170" ht="19" customHeight="1">
      <c r="A170" s="66">
        <f>IF(B170="","",ROW()-5)</f>
        <v/>
      </c>
      <c r="B170" s="67" t="n">
        <v>46183</v>
      </c>
      <c r="C170" s="68" t="inlineStr">
        <is>
          <t>Clothing</t>
        </is>
      </c>
      <c r="D170" s="40" t="inlineStr">
        <is>
          <t>Expense</t>
        </is>
      </c>
      <c r="E170" s="68" t="inlineStr">
        <is>
          <t>Shopping</t>
        </is>
      </c>
      <c r="F170" s="40" t="inlineStr">
        <is>
          <t>Credit card</t>
        </is>
      </c>
      <c r="G170" s="69" t="n">
        <v>49.85</v>
      </c>
      <c r="H170" s="68" t="n"/>
      <c r="I170" s="70">
        <f>IF(B170="","",DATE(YEAR(B170),MONTH(B170),1))</f>
        <v/>
      </c>
      <c r="J170" s="71">
        <f>IF(B170="","",WEEKDAY(B170,2))</f>
        <v/>
      </c>
    </row>
    <row r="171" ht="19" customHeight="1">
      <c r="A171" s="66">
        <f>IF(B171="","",ROW()-5)</f>
        <v/>
      </c>
      <c r="B171" s="67" t="n">
        <v>46185</v>
      </c>
      <c r="C171" s="68" t="inlineStr">
        <is>
          <t>Internet</t>
        </is>
      </c>
      <c r="D171" s="40" t="inlineStr">
        <is>
          <t>Expense</t>
        </is>
      </c>
      <c r="E171" s="68" t="inlineStr">
        <is>
          <t>Utilities</t>
        </is>
      </c>
      <c r="F171" s="40" t="inlineStr">
        <is>
          <t>Debit card</t>
        </is>
      </c>
      <c r="G171" s="69" t="n">
        <v>55</v>
      </c>
      <c r="H171" s="68" t="n"/>
      <c r="I171" s="70">
        <f>IF(B171="","",DATE(YEAR(B171),MONTH(B171),1))</f>
        <v/>
      </c>
      <c r="J171" s="71">
        <f>IF(B171="","",WEEKDAY(B171,2))</f>
        <v/>
      </c>
    </row>
    <row r="172" ht="19" customHeight="1">
      <c r="A172" s="66">
        <f>IF(B172="","",ROW()-5)</f>
        <v/>
      </c>
      <c r="B172" s="67" t="n">
        <v>46185</v>
      </c>
      <c r="C172" s="68" t="inlineStr">
        <is>
          <t>Supermarket</t>
        </is>
      </c>
      <c r="D172" s="40" t="inlineStr">
        <is>
          <t>Expense</t>
        </is>
      </c>
      <c r="E172" s="68" t="inlineStr">
        <is>
          <t>Groceries</t>
        </is>
      </c>
      <c r="F172" s="40" t="inlineStr">
        <is>
          <t>Credit card</t>
        </is>
      </c>
      <c r="G172" s="69" t="n">
        <v>81.94</v>
      </c>
      <c r="H172" s="68" t="n"/>
      <c r="I172" s="70">
        <f>IF(B172="","",DATE(YEAR(B172),MONTH(B172),1))</f>
        <v/>
      </c>
      <c r="J172" s="71">
        <f>IF(B172="","",WEEKDAY(B172,2))</f>
        <v/>
      </c>
    </row>
    <row r="173" ht="19" customHeight="1">
      <c r="A173" s="66">
        <f>IF(B173="","",ROW()-5)</f>
        <v/>
      </c>
      <c r="B173" s="67" t="n">
        <v>46185</v>
      </c>
      <c r="C173" s="68" t="inlineStr">
        <is>
          <t>Weekend getaway</t>
        </is>
      </c>
      <c r="D173" s="40" t="inlineStr">
        <is>
          <t>Expense</t>
        </is>
      </c>
      <c r="E173" s="68" t="inlineStr">
        <is>
          <t>Travel</t>
        </is>
      </c>
      <c r="F173" s="40" t="inlineStr">
        <is>
          <t>Credit card</t>
        </is>
      </c>
      <c r="G173" s="69" t="n">
        <v>220</v>
      </c>
      <c r="H173" s="68" t="n"/>
      <c r="I173" s="70">
        <f>IF(B173="","",DATE(YEAR(B173),MONTH(B173),1))</f>
        <v/>
      </c>
      <c r="J173" s="71">
        <f>IF(B173="","",WEEKDAY(B173,2))</f>
        <v/>
      </c>
    </row>
    <row r="174" ht="19" customHeight="1">
      <c r="A174" s="66">
        <f>IF(B174="","",ROW()-5)</f>
        <v/>
      </c>
      <c r="B174" s="67" t="n">
        <v>46187</v>
      </c>
      <c r="C174" s="68" t="inlineStr">
        <is>
          <t>Mobile plan</t>
        </is>
      </c>
      <c r="D174" s="40" t="inlineStr">
        <is>
          <t>Expense</t>
        </is>
      </c>
      <c r="E174" s="68" t="inlineStr">
        <is>
          <t>Utilities</t>
        </is>
      </c>
      <c r="F174" s="40" t="inlineStr">
        <is>
          <t>Debit card</t>
        </is>
      </c>
      <c r="G174" s="69" t="n">
        <v>40</v>
      </c>
      <c r="H174" s="68" t="n"/>
      <c r="I174" s="70">
        <f>IF(B174="","",DATE(YEAR(B174),MONTH(B174),1))</f>
        <v/>
      </c>
      <c r="J174" s="71">
        <f>IF(B174="","",WEEKDAY(B174,2))</f>
        <v/>
      </c>
    </row>
    <row r="175" ht="19" customHeight="1">
      <c r="A175" s="66">
        <f>IF(B175="","",ROW()-5)</f>
        <v/>
      </c>
      <c r="B175" s="67" t="n">
        <v>46187</v>
      </c>
      <c r="C175" s="68" t="inlineStr">
        <is>
          <t>Pharmacy / doctor</t>
        </is>
      </c>
      <c r="D175" s="40" t="inlineStr">
        <is>
          <t>Expense</t>
        </is>
      </c>
      <c r="E175" s="68" t="inlineStr">
        <is>
          <t>Health</t>
        </is>
      </c>
      <c r="F175" s="40" t="inlineStr">
        <is>
          <t>Debit card</t>
        </is>
      </c>
      <c r="G175" s="69" t="n">
        <v>58.88</v>
      </c>
      <c r="H175" s="68" t="n"/>
      <c r="I175" s="70">
        <f>IF(B175="","",DATE(YEAR(B175),MONTH(B175),1))</f>
        <v/>
      </c>
      <c r="J175" s="71">
        <f>IF(B175="","",WEEKDAY(B175,2))</f>
        <v/>
      </c>
    </row>
    <row r="176" ht="19" customHeight="1">
      <c r="A176" s="66">
        <f>IF(B176="","",ROW()-5)</f>
        <v/>
      </c>
      <c r="B176" s="67" t="n">
        <v>46188</v>
      </c>
      <c r="C176" s="68" t="inlineStr">
        <is>
          <t>Dividends</t>
        </is>
      </c>
      <c r="D176" s="40" t="inlineStr">
        <is>
          <t>Income</t>
        </is>
      </c>
      <c r="E176" s="68" t="inlineStr">
        <is>
          <t>Investments</t>
        </is>
      </c>
      <c r="F176" s="40" t="inlineStr">
        <is>
          <t>Bank transfer</t>
        </is>
      </c>
      <c r="G176" s="69" t="n">
        <v>53.69</v>
      </c>
      <c r="H176" s="68" t="n"/>
      <c r="I176" s="70">
        <f>IF(B176="","",DATE(YEAR(B176),MONTH(B176),1))</f>
        <v/>
      </c>
      <c r="J176" s="71">
        <f>IF(B176="","",WEEKDAY(B176,2))</f>
        <v/>
      </c>
    </row>
    <row r="177" ht="19" customHeight="1">
      <c r="A177" s="66">
        <f>IF(B177="","",ROW()-5)</f>
        <v/>
      </c>
      <c r="B177" s="67" t="n">
        <v>46188</v>
      </c>
      <c r="C177" s="68" t="inlineStr">
        <is>
          <t>Car insurance</t>
        </is>
      </c>
      <c r="D177" s="40" t="inlineStr">
        <is>
          <t>Expense</t>
        </is>
      </c>
      <c r="E177" s="68" t="inlineStr">
        <is>
          <t>Insurance</t>
        </is>
      </c>
      <c r="F177" s="40" t="inlineStr">
        <is>
          <t>Bank transfer</t>
        </is>
      </c>
      <c r="G177" s="69" t="n">
        <v>95</v>
      </c>
      <c r="H177" s="68" t="n"/>
      <c r="I177" s="70">
        <f>IF(B177="","",DATE(YEAR(B177),MONTH(B177),1))</f>
        <v/>
      </c>
      <c r="J177" s="71">
        <f>IF(B177="","",WEEKDAY(B177,2))</f>
        <v/>
      </c>
    </row>
    <row r="178" ht="19" customHeight="1">
      <c r="A178" s="66">
        <f>IF(B178="","",ROW()-5)</f>
        <v/>
      </c>
      <c r="B178" s="67" t="n">
        <v>46190</v>
      </c>
      <c r="C178" s="68" t="inlineStr">
        <is>
          <t>Supermarket</t>
        </is>
      </c>
      <c r="D178" s="40" t="inlineStr">
        <is>
          <t>Expense</t>
        </is>
      </c>
      <c r="E178" s="68" t="inlineStr">
        <is>
          <t>Groceries</t>
        </is>
      </c>
      <c r="F178" s="40" t="inlineStr">
        <is>
          <t>Credit card</t>
        </is>
      </c>
      <c r="G178" s="69" t="n">
        <v>97.23999999999999</v>
      </c>
      <c r="H178" s="68" t="n"/>
      <c r="I178" s="70">
        <f>IF(B178="","",DATE(YEAR(B178),MONTH(B178),1))</f>
        <v/>
      </c>
      <c r="J178" s="71">
        <f>IF(B178="","",WEEKDAY(B178,2))</f>
        <v/>
      </c>
    </row>
    <row r="179" ht="19" customHeight="1">
      <c r="A179" s="66">
        <f>IF(B179="","",ROW()-5)</f>
        <v/>
      </c>
      <c r="B179" s="67" t="n">
        <v>46190</v>
      </c>
      <c r="C179" s="68" t="inlineStr">
        <is>
          <t>Public transport pass</t>
        </is>
      </c>
      <c r="D179" s="40" t="inlineStr">
        <is>
          <t>Expense</t>
        </is>
      </c>
      <c r="E179" s="68" t="inlineStr">
        <is>
          <t>Transport</t>
        </is>
      </c>
      <c r="F179" s="40" t="inlineStr">
        <is>
          <t>Debit card</t>
        </is>
      </c>
      <c r="G179" s="69" t="n">
        <v>56.03</v>
      </c>
      <c r="H179" s="68" t="n"/>
      <c r="I179" s="70">
        <f>IF(B179="","",DATE(YEAR(B179),MONTH(B179),1))</f>
        <v/>
      </c>
      <c r="J179" s="71">
        <f>IF(B179="","",WEEKDAY(B179,2))</f>
        <v/>
      </c>
    </row>
    <row r="180" ht="19" customHeight="1">
      <c r="A180" s="66">
        <f>IF(B180="","",ROW()-5)</f>
        <v/>
      </c>
      <c r="B180" s="67" t="n">
        <v>46191</v>
      </c>
      <c r="C180" s="68" t="inlineStr">
        <is>
          <t>Haircut / toiletries</t>
        </is>
      </c>
      <c r="D180" s="40" t="inlineStr">
        <is>
          <t>Expense</t>
        </is>
      </c>
      <c r="E180" s="68" t="inlineStr">
        <is>
          <t>Personal care</t>
        </is>
      </c>
      <c r="F180" s="40" t="inlineStr">
        <is>
          <t>Debit card</t>
        </is>
      </c>
      <c r="G180" s="69" t="n">
        <v>22.15</v>
      </c>
      <c r="H180" s="68" t="n"/>
      <c r="I180" s="70">
        <f>IF(B180="","",DATE(YEAR(B180),MONTH(B180),1))</f>
        <v/>
      </c>
      <c r="J180" s="71">
        <f>IF(B180="","",WEEKDAY(B180,2))</f>
        <v/>
      </c>
    </row>
    <row r="181" ht="19" customHeight="1">
      <c r="A181" s="66">
        <f>IF(B181="","",ROW()-5)</f>
        <v/>
      </c>
      <c r="B181" s="67" t="n">
        <v>46192</v>
      </c>
      <c r="C181" s="68" t="inlineStr">
        <is>
          <t>Concert</t>
        </is>
      </c>
      <c r="D181" s="40" t="inlineStr">
        <is>
          <t>Expense</t>
        </is>
      </c>
      <c r="E181" s="68" t="inlineStr">
        <is>
          <t>Entertainment</t>
        </is>
      </c>
      <c r="F181" s="40" t="inlineStr">
        <is>
          <t>Credit card</t>
        </is>
      </c>
      <c r="G181" s="69" t="n">
        <v>31.45</v>
      </c>
      <c r="H181" s="68" t="n"/>
      <c r="I181" s="70">
        <f>IF(B181="","",DATE(YEAR(B181),MONTH(B181),1))</f>
        <v/>
      </c>
      <c r="J181" s="71">
        <f>IF(B181="","",WEEKDAY(B181,2))</f>
        <v/>
      </c>
    </row>
    <row r="182" ht="19" customHeight="1">
      <c r="A182" s="66">
        <f>IF(B182="","",ROW()-5)</f>
        <v/>
      </c>
      <c r="B182" s="67" t="n">
        <v>46192</v>
      </c>
      <c r="C182" s="68" t="inlineStr">
        <is>
          <t>Haircut / toiletries</t>
        </is>
      </c>
      <c r="D182" s="40" t="inlineStr">
        <is>
          <t>Expense</t>
        </is>
      </c>
      <c r="E182" s="68" t="inlineStr">
        <is>
          <t>Personal care</t>
        </is>
      </c>
      <c r="F182" s="40" t="inlineStr">
        <is>
          <t>Debit card</t>
        </is>
      </c>
      <c r="G182" s="69" t="n">
        <v>32.62</v>
      </c>
      <c r="H182" s="68" t="n"/>
      <c r="I182" s="70">
        <f>IF(B182="","",DATE(YEAR(B182),MONTH(B182),1))</f>
        <v/>
      </c>
      <c r="J182" s="71">
        <f>IF(B182="","",WEEKDAY(B182,2))</f>
        <v/>
      </c>
    </row>
    <row r="183" ht="19" customHeight="1">
      <c r="A183" s="66">
        <f>IF(B183="","",ROW()-5)</f>
        <v/>
      </c>
      <c r="B183" s="67" t="n">
        <v>46193</v>
      </c>
      <c r="C183" s="68" t="inlineStr">
        <is>
          <t>Streaming &amp; apps</t>
        </is>
      </c>
      <c r="D183" s="40" t="inlineStr">
        <is>
          <t>Expense</t>
        </is>
      </c>
      <c r="E183" s="68" t="inlineStr">
        <is>
          <t>Subscriptions</t>
        </is>
      </c>
      <c r="F183" s="40" t="inlineStr">
        <is>
          <t>Credit card</t>
        </is>
      </c>
      <c r="G183" s="69" t="n">
        <v>47</v>
      </c>
      <c r="H183" s="68" t="n"/>
      <c r="I183" s="70">
        <f>IF(B183="","",DATE(YEAR(B183),MONTH(B183),1))</f>
        <v/>
      </c>
      <c r="J183" s="71">
        <f>IF(B183="","",WEEKDAY(B183,2))</f>
        <v/>
      </c>
    </row>
    <row r="184" ht="19" customHeight="1">
      <c r="A184" s="66">
        <f>IF(B184="","",ROW()-5)</f>
        <v/>
      </c>
      <c r="B184" s="67" t="n">
        <v>46195</v>
      </c>
      <c r="C184" s="68" t="inlineStr">
        <is>
          <t>Supermarket</t>
        </is>
      </c>
      <c r="D184" s="40" t="inlineStr">
        <is>
          <t>Expense</t>
        </is>
      </c>
      <c r="E184" s="68" t="inlineStr">
        <is>
          <t>Groceries</t>
        </is>
      </c>
      <c r="F184" s="40" t="inlineStr">
        <is>
          <t>Debit card</t>
        </is>
      </c>
      <c r="G184" s="69" t="n">
        <v>63.1</v>
      </c>
      <c r="H184" s="68" t="n"/>
      <c r="I184" s="70">
        <f>IF(B184="","",DATE(YEAR(B184),MONTH(B184),1))</f>
        <v/>
      </c>
      <c r="J184" s="71">
        <f>IF(B184="","",WEEKDAY(B184,2))</f>
        <v/>
      </c>
    </row>
    <row r="185" ht="19" customHeight="1">
      <c r="A185" s="66">
        <f>IF(B185="","",ROW()-5)</f>
        <v/>
      </c>
      <c r="B185" s="67" t="n">
        <v>46195</v>
      </c>
      <c r="C185" s="68" t="inlineStr">
        <is>
          <t>Restaurant</t>
        </is>
      </c>
      <c r="D185" s="40" t="inlineStr">
        <is>
          <t>Expense</t>
        </is>
      </c>
      <c r="E185" s="68" t="inlineStr">
        <is>
          <t>Dining out</t>
        </is>
      </c>
      <c r="F185" s="40" t="inlineStr">
        <is>
          <t>Cash</t>
        </is>
      </c>
      <c r="G185" s="69" t="n">
        <v>41.1</v>
      </c>
      <c r="H185" s="68" t="n"/>
      <c r="I185" s="70">
        <f>IF(B185="","",DATE(YEAR(B185),MONTH(B185),1))</f>
        <v/>
      </c>
      <c r="J185" s="71">
        <f>IF(B185="","",WEEKDAY(B185,2))</f>
        <v/>
      </c>
    </row>
    <row r="186" ht="19" customHeight="1">
      <c r="A186" s="66">
        <f>IF(B186="","",ROW()-5)</f>
        <v/>
      </c>
      <c r="B186" s="67" t="n">
        <v>46196</v>
      </c>
      <c r="C186" s="68" t="inlineStr">
        <is>
          <t>Takeaway</t>
        </is>
      </c>
      <c r="D186" s="40" t="inlineStr">
        <is>
          <t>Expense</t>
        </is>
      </c>
      <c r="E186" s="68" t="inlineStr">
        <is>
          <t>Dining out</t>
        </is>
      </c>
      <c r="F186" s="40" t="inlineStr">
        <is>
          <t>Cash</t>
        </is>
      </c>
      <c r="G186" s="69" t="n">
        <v>45.85</v>
      </c>
      <c r="H186" s="68" t="n"/>
      <c r="I186" s="70">
        <f>IF(B186="","",DATE(YEAR(B186),MONTH(B186),1))</f>
        <v/>
      </c>
      <c r="J186" s="71">
        <f>IF(B186="","",WEEKDAY(B186,2))</f>
        <v/>
      </c>
    </row>
    <row r="187" ht="19" customHeight="1">
      <c r="A187" s="66">
        <f>IF(B187="","",ROW()-5)</f>
        <v/>
      </c>
      <c r="B187" s="67" t="n">
        <v>46196</v>
      </c>
      <c r="C187" s="68" t="inlineStr">
        <is>
          <t>Electronics</t>
        </is>
      </c>
      <c r="D187" s="40" t="inlineStr">
        <is>
          <t>Expense</t>
        </is>
      </c>
      <c r="E187" s="68" t="inlineStr">
        <is>
          <t>Shopping</t>
        </is>
      </c>
      <c r="F187" s="40" t="inlineStr">
        <is>
          <t>Credit card</t>
        </is>
      </c>
      <c r="G187" s="69" t="n">
        <v>136.64</v>
      </c>
      <c r="H187" s="68" t="n"/>
      <c r="I187" s="70">
        <f>IF(B187="","",DATE(YEAR(B187),MONTH(B187),1))</f>
        <v/>
      </c>
      <c r="J187" s="71">
        <f>IF(B187="","",WEEKDAY(B187,2))</f>
        <v/>
      </c>
    </row>
    <row r="188" ht="19" customHeight="1">
      <c r="A188" s="66">
        <f>IF(B188="","",ROW()-5)</f>
        <v/>
      </c>
      <c r="B188" s="67" t="n">
        <v>46198</v>
      </c>
      <c r="C188" s="68" t="inlineStr">
        <is>
          <t>Freelance project</t>
        </is>
      </c>
      <c r="D188" s="40" t="inlineStr">
        <is>
          <t>Income</t>
        </is>
      </c>
      <c r="E188" s="68" t="inlineStr">
        <is>
          <t>Freelance</t>
        </is>
      </c>
      <c r="F188" s="40" t="inlineStr">
        <is>
          <t>Bank transfer</t>
        </is>
      </c>
      <c r="G188" s="69" t="n">
        <v>642.91</v>
      </c>
      <c r="H188" s="68" t="n"/>
      <c r="I188" s="70">
        <f>IF(B188="","",DATE(YEAR(B188),MONTH(B188),1))</f>
        <v/>
      </c>
      <c r="J188" s="71">
        <f>IF(B188="","",WEEKDAY(B188,2))</f>
        <v/>
      </c>
    </row>
    <row r="189" ht="19" customHeight="1">
      <c r="A189" s="66">
        <f>IF(B189="","",ROW()-5)</f>
        <v/>
      </c>
      <c r="B189" s="67" t="n">
        <v>46200</v>
      </c>
      <c r="C189" s="68" t="inlineStr">
        <is>
          <t>Cinema</t>
        </is>
      </c>
      <c r="D189" s="40" t="inlineStr">
        <is>
          <t>Expense</t>
        </is>
      </c>
      <c r="E189" s="68" t="inlineStr">
        <is>
          <t>Entertainment</t>
        </is>
      </c>
      <c r="F189" s="40" t="inlineStr">
        <is>
          <t>Credit card</t>
        </is>
      </c>
      <c r="G189" s="69" t="n">
        <v>21.11</v>
      </c>
      <c r="H189" s="68" t="n"/>
      <c r="I189" s="70">
        <f>IF(B189="","",DATE(YEAR(B189),MONTH(B189),1))</f>
        <v/>
      </c>
      <c r="J189" s="71">
        <f>IF(B189="","",WEEKDAY(B189,2))</f>
        <v/>
      </c>
    </row>
    <row r="190" ht="19" customHeight="1">
      <c r="A190" s="66">
        <f>IF(B190="","",ROW()-5)</f>
        <v/>
      </c>
      <c r="B190" s="67" t="n">
        <v>46201</v>
      </c>
      <c r="C190" s="68" t="inlineStr">
        <is>
          <t>Coffee &amp; lunch</t>
        </is>
      </c>
      <c r="D190" s="40" t="inlineStr">
        <is>
          <t>Expense</t>
        </is>
      </c>
      <c r="E190" s="68" t="inlineStr">
        <is>
          <t>Dining out</t>
        </is>
      </c>
      <c r="F190" s="40" t="inlineStr">
        <is>
          <t>Credit card</t>
        </is>
      </c>
      <c r="G190" s="69" t="n">
        <v>34.03</v>
      </c>
      <c r="H190" s="68" t="n"/>
      <c r="I190" s="70">
        <f>IF(B190="","",DATE(YEAR(B190),MONTH(B190),1))</f>
        <v/>
      </c>
      <c r="J190" s="71">
        <f>IF(B190="","",WEEKDAY(B190,2))</f>
        <v/>
      </c>
    </row>
    <row r="191" ht="19" customHeight="1">
      <c r="A191" s="66">
        <f>IF(B191="","",ROW()-5)</f>
        <v/>
      </c>
      <c r="B191" s="67" t="n">
        <v>46201</v>
      </c>
      <c r="C191" s="68" t="inlineStr">
        <is>
          <t>Takeaway</t>
        </is>
      </c>
      <c r="D191" s="40" t="inlineStr">
        <is>
          <t>Expense</t>
        </is>
      </c>
      <c r="E191" s="68" t="inlineStr">
        <is>
          <t>Dining out</t>
        </is>
      </c>
      <c r="F191" s="40" t="inlineStr">
        <is>
          <t>Debit card</t>
        </is>
      </c>
      <c r="G191" s="69" t="n">
        <v>57.35</v>
      </c>
      <c r="H191" s="68" t="n"/>
      <c r="I191" s="70">
        <f>IF(B191="","",DATE(YEAR(B191),MONTH(B191),1))</f>
        <v/>
      </c>
      <c r="J191" s="71">
        <f>IF(B191="","",WEEKDAY(B191,2))</f>
        <v/>
      </c>
    </row>
    <row r="192" ht="19" customHeight="1">
      <c r="A192" s="66">
        <f>IF(B192="","",ROW()-5)</f>
        <v/>
      </c>
      <c r="B192" s="67" t="n">
        <v>46204</v>
      </c>
      <c r="C192" s="68" t="inlineStr">
        <is>
          <t>Monthly salary</t>
        </is>
      </c>
      <c r="D192" s="40" t="inlineStr">
        <is>
          <t>Income</t>
        </is>
      </c>
      <c r="E192" s="68" t="inlineStr">
        <is>
          <t>Salary</t>
        </is>
      </c>
      <c r="F192" s="40" t="inlineStr">
        <is>
          <t>Bank transfer</t>
        </is>
      </c>
      <c r="G192" s="69" t="n">
        <v>4400</v>
      </c>
      <c r="H192" s="68" t="n"/>
      <c r="I192" s="70">
        <f>IF(B192="","",DATE(YEAR(B192),MONTH(B192),1))</f>
        <v/>
      </c>
      <c r="J192" s="71">
        <f>IF(B192="","",WEEKDAY(B192,2))</f>
        <v/>
      </c>
    </row>
    <row r="193" ht="19" customHeight="1">
      <c r="A193" s="66">
        <f>IF(B193="","",ROW()-5)</f>
        <v/>
      </c>
      <c r="B193" s="67" t="n">
        <v>46204</v>
      </c>
      <c r="C193" s="68" t="inlineStr">
        <is>
          <t>Rent</t>
        </is>
      </c>
      <c r="D193" s="40" t="inlineStr">
        <is>
          <t>Expense</t>
        </is>
      </c>
      <c r="E193" s="68" t="inlineStr">
        <is>
          <t>Housing</t>
        </is>
      </c>
      <c r="F193" s="40" t="inlineStr">
        <is>
          <t>Bank transfer</t>
        </is>
      </c>
      <c r="G193" s="69" t="n">
        <v>1350</v>
      </c>
      <c r="H193" s="68" t="n"/>
      <c r="I193" s="70">
        <f>IF(B193="","",DATE(YEAR(B193),MONTH(B193),1))</f>
        <v/>
      </c>
      <c r="J193" s="71">
        <f>IF(B193="","",WEEKDAY(B193,2))</f>
        <v/>
      </c>
    </row>
    <row r="194" ht="19" customHeight="1">
      <c r="A194" s="66">
        <f>IF(B194="","",ROW()-5)</f>
        <v/>
      </c>
      <c r="B194" s="67" t="n">
        <v>46205</v>
      </c>
      <c r="C194" s="68" t="inlineStr">
        <is>
          <t>Supermarket</t>
        </is>
      </c>
      <c r="D194" s="40" t="inlineStr">
        <is>
          <t>Expense</t>
        </is>
      </c>
      <c r="E194" s="68" t="inlineStr">
        <is>
          <t>Groceries</t>
        </is>
      </c>
      <c r="F194" s="40" t="inlineStr">
        <is>
          <t>Debit card</t>
        </is>
      </c>
      <c r="G194" s="69" t="n">
        <v>107.12</v>
      </c>
      <c r="H194" s="68" t="n"/>
      <c r="I194" s="70">
        <f>IF(B194="","",DATE(YEAR(B194),MONTH(B194),1))</f>
        <v/>
      </c>
      <c r="J194" s="71">
        <f>IF(B194="","",WEEKDAY(B194,2))</f>
        <v/>
      </c>
    </row>
    <row r="195" ht="19" customHeight="1">
      <c r="A195" s="66">
        <f>IF(B195="","",ROW()-5)</f>
        <v/>
      </c>
      <c r="B195" s="67" t="n">
        <v>46205</v>
      </c>
      <c r="C195" s="68" t="inlineStr">
        <is>
          <t>Takeaway</t>
        </is>
      </c>
      <c r="D195" s="40" t="inlineStr">
        <is>
          <t>Expense</t>
        </is>
      </c>
      <c r="E195" s="68" t="inlineStr">
        <is>
          <t>Dining out</t>
        </is>
      </c>
      <c r="F195" s="40" t="inlineStr">
        <is>
          <t>Debit card</t>
        </is>
      </c>
      <c r="G195" s="69" t="n">
        <v>46.37</v>
      </c>
      <c r="H195" s="68" t="n"/>
      <c r="I195" s="70">
        <f>IF(B195="","",DATE(YEAR(B195),MONTH(B195),1))</f>
        <v/>
      </c>
      <c r="J195" s="71">
        <f>IF(B195="","",WEEKDAY(B195,2))</f>
        <v/>
      </c>
    </row>
    <row r="196" ht="19" customHeight="1">
      <c r="A196" s="66">
        <f>IF(B196="","",ROW()-5)</f>
        <v/>
      </c>
      <c r="B196" s="67" t="n">
        <v>46206</v>
      </c>
      <c r="C196" s="68" t="inlineStr">
        <is>
          <t>Fuel</t>
        </is>
      </c>
      <c r="D196" s="40" t="inlineStr">
        <is>
          <t>Expense</t>
        </is>
      </c>
      <c r="E196" s="68" t="inlineStr">
        <is>
          <t>Transport</t>
        </is>
      </c>
      <c r="F196" s="40" t="inlineStr">
        <is>
          <t>Debit card</t>
        </is>
      </c>
      <c r="G196" s="69" t="n">
        <v>49.96</v>
      </c>
      <c r="H196" s="68" t="n"/>
      <c r="I196" s="70">
        <f>IF(B196="","",DATE(YEAR(B196),MONTH(B196),1))</f>
        <v/>
      </c>
      <c r="J196" s="71">
        <f>IF(B196="","",WEEKDAY(B196,2))</f>
        <v/>
      </c>
    </row>
    <row r="197" ht="19" customHeight="1">
      <c r="A197" s="66">
        <f>IF(B197="","",ROW()-5)</f>
        <v/>
      </c>
      <c r="B197" s="67" t="n">
        <v>46206</v>
      </c>
      <c r="C197" s="68" t="inlineStr">
        <is>
          <t>Electronics</t>
        </is>
      </c>
      <c r="D197" s="40" t="inlineStr">
        <is>
          <t>Expense</t>
        </is>
      </c>
      <c r="E197" s="68" t="inlineStr">
        <is>
          <t>Shopping</t>
        </is>
      </c>
      <c r="F197" s="40" t="inlineStr">
        <is>
          <t>Credit card</t>
        </is>
      </c>
      <c r="G197" s="69" t="n">
        <v>58.28</v>
      </c>
      <c r="H197" s="68" t="n"/>
      <c r="I197" s="70">
        <f>IF(B197="","",DATE(YEAR(B197),MONTH(B197),1))</f>
        <v/>
      </c>
      <c r="J197" s="71">
        <f>IF(B197="","",WEEKDAY(B197,2))</f>
        <v/>
      </c>
    </row>
    <row r="198" ht="19" customHeight="1">
      <c r="A198" s="66">
        <f>IF(B198="","",ROW()-5)</f>
        <v/>
      </c>
      <c r="B198" s="67" t="n">
        <v>46208</v>
      </c>
      <c r="C198" s="68" t="inlineStr">
        <is>
          <t>Restaurant</t>
        </is>
      </c>
      <c r="D198" s="40" t="inlineStr">
        <is>
          <t>Expense</t>
        </is>
      </c>
      <c r="E198" s="68" t="inlineStr">
        <is>
          <t>Dining out</t>
        </is>
      </c>
      <c r="F198" s="40" t="inlineStr">
        <is>
          <t>Cash</t>
        </is>
      </c>
      <c r="G198" s="69" t="n">
        <v>24.52</v>
      </c>
      <c r="H198" s="68" t="n"/>
      <c r="I198" s="70">
        <f>IF(B198="","",DATE(YEAR(B198),MONTH(B198),1))</f>
        <v/>
      </c>
      <c r="J198" s="71">
        <f>IF(B198="","",WEEKDAY(B198,2))</f>
        <v/>
      </c>
    </row>
    <row r="199" ht="19" customHeight="1">
      <c r="A199" s="66">
        <f>IF(B199="","",ROW()-5)</f>
        <v/>
      </c>
      <c r="B199" s="67" t="n">
        <v>46208</v>
      </c>
      <c r="C199" s="68" t="inlineStr">
        <is>
          <t>Credit card &amp; loan payments</t>
        </is>
      </c>
      <c r="D199" s="40" t="inlineStr">
        <is>
          <t>Expense</t>
        </is>
      </c>
      <c r="E199" s="68" t="inlineStr">
        <is>
          <t>Debt payments</t>
        </is>
      </c>
      <c r="F199" s="40" t="inlineStr">
        <is>
          <t>Bank transfer</t>
        </is>
      </c>
      <c r="G199" s="69" t="n">
        <v>560</v>
      </c>
      <c r="H199" s="68" t="n"/>
      <c r="I199" s="70">
        <f>IF(B199="","",DATE(YEAR(B199),MONTH(B199),1))</f>
        <v/>
      </c>
      <c r="J199" s="71">
        <f>IF(B199="","",WEEKDAY(B199,2))</f>
        <v/>
      </c>
    </row>
    <row r="200" ht="19" customHeight="1">
      <c r="A200" s="66">
        <f>IF(B200="","",ROW()-5)</f>
        <v/>
      </c>
      <c r="B200" s="67" t="n">
        <v>46210</v>
      </c>
      <c r="C200" s="68" t="inlineStr">
        <is>
          <t>Supermarket</t>
        </is>
      </c>
      <c r="D200" s="40" t="inlineStr">
        <is>
          <t>Expense</t>
        </is>
      </c>
      <c r="E200" s="68" t="inlineStr">
        <is>
          <t>Groceries</t>
        </is>
      </c>
      <c r="F200" s="40" t="inlineStr">
        <is>
          <t>Debit card</t>
        </is>
      </c>
      <c r="G200" s="69" t="n">
        <v>84.65000000000001</v>
      </c>
      <c r="H200" s="68" t="n"/>
      <c r="I200" s="70">
        <f>IF(B200="","",DATE(YEAR(B200),MONTH(B200),1))</f>
        <v/>
      </c>
      <c r="J200" s="71">
        <f>IF(B200="","",WEEKDAY(B200,2))</f>
        <v/>
      </c>
    </row>
    <row r="201" ht="19" customHeight="1">
      <c r="A201" s="66">
        <f>IF(B201="","",ROW()-5)</f>
        <v/>
      </c>
      <c r="B201" s="67" t="n">
        <v>46211</v>
      </c>
      <c r="C201" s="68" t="inlineStr">
        <is>
          <t>Electricity &amp; gas</t>
        </is>
      </c>
      <c r="D201" s="40" t="inlineStr">
        <is>
          <t>Expense</t>
        </is>
      </c>
      <c r="E201" s="68" t="inlineStr">
        <is>
          <t>Utilities</t>
        </is>
      </c>
      <c r="F201" s="40" t="inlineStr">
        <is>
          <t>Debit card</t>
        </is>
      </c>
      <c r="G201" s="69" t="n">
        <v>128.4</v>
      </c>
      <c r="H201" s="68" t="n"/>
      <c r="I201" s="70">
        <f>IF(B201="","",DATE(YEAR(B201),MONTH(B201),1))</f>
        <v/>
      </c>
      <c r="J201" s="71">
        <f>IF(B201="","",WEEKDAY(B201,2))</f>
        <v/>
      </c>
    </row>
    <row r="202" ht="19" customHeight="1">
      <c r="A202" s="66">
        <f>IF(B202="","",ROW()-5)</f>
        <v/>
      </c>
      <c r="B202" s="67" t="n">
        <v>46213</v>
      </c>
      <c r="C202" s="68" t="inlineStr">
        <is>
          <t>Fuel</t>
        </is>
      </c>
      <c r="D202" s="40" t="inlineStr">
        <is>
          <t>Expense</t>
        </is>
      </c>
      <c r="E202" s="68" t="inlineStr">
        <is>
          <t>Transport</t>
        </is>
      </c>
      <c r="F202" s="40" t="inlineStr">
        <is>
          <t>Debit card</t>
        </is>
      </c>
      <c r="G202" s="69" t="n">
        <v>55.05</v>
      </c>
      <c r="H202" s="68" t="n"/>
      <c r="I202" s="70">
        <f>IF(B202="","",DATE(YEAR(B202),MONTH(B202),1))</f>
        <v/>
      </c>
      <c r="J202" s="71">
        <f>IF(B202="","",WEEKDAY(B202,2))</f>
        <v/>
      </c>
    </row>
    <row r="203" ht="19" customHeight="1">
      <c r="A203" s="66">
        <f>IF(B203="","",ROW()-5)</f>
        <v/>
      </c>
      <c r="B203" s="67" t="n">
        <v>46214</v>
      </c>
      <c r="C203" s="68" t="inlineStr">
        <is>
          <t>Freelance project</t>
        </is>
      </c>
      <c r="D203" s="40" t="inlineStr">
        <is>
          <t>Income</t>
        </is>
      </c>
      <c r="E203" s="68" t="inlineStr">
        <is>
          <t>Freelance</t>
        </is>
      </c>
      <c r="F203" s="40" t="inlineStr">
        <is>
          <t>Bank transfer</t>
        </is>
      </c>
      <c r="G203" s="69" t="n">
        <v>387.63</v>
      </c>
      <c r="H203" s="68" t="n"/>
      <c r="I203" s="70">
        <f>IF(B203="","",DATE(YEAR(B203),MONTH(B203),1))</f>
        <v/>
      </c>
      <c r="J203" s="71">
        <f>IF(B203="","",WEEKDAY(B203,2))</f>
        <v/>
      </c>
    </row>
    <row r="204" ht="19" customHeight="1">
      <c r="A204" s="66">
        <f>IF(B204="","",ROW()-5)</f>
        <v/>
      </c>
      <c r="B204" s="67" t="n">
        <v>46214</v>
      </c>
      <c r="C204" s="68" t="inlineStr">
        <is>
          <t>Takeaway</t>
        </is>
      </c>
      <c r="D204" s="40" t="inlineStr">
        <is>
          <t>Expense</t>
        </is>
      </c>
      <c r="E204" s="68" t="inlineStr">
        <is>
          <t>Dining out</t>
        </is>
      </c>
      <c r="F204" s="40" t="inlineStr">
        <is>
          <t>Cash</t>
        </is>
      </c>
      <c r="G204" s="69" t="n">
        <v>38.51</v>
      </c>
      <c r="H204" s="68" t="n"/>
      <c r="I204" s="70">
        <f>IF(B204="","",DATE(YEAR(B204),MONTH(B204),1))</f>
        <v/>
      </c>
      <c r="J204" s="71">
        <f>IF(B204="","",WEEKDAY(B204,2))</f>
        <v/>
      </c>
    </row>
    <row r="205" ht="19" customHeight="1">
      <c r="A205" s="66">
        <f>IF(B205="","",ROW()-5)</f>
        <v/>
      </c>
      <c r="B205" s="67" t="n">
        <v>46215</v>
      </c>
      <c r="C205" s="68" t="inlineStr">
        <is>
          <t>Internet</t>
        </is>
      </c>
      <c r="D205" s="40" t="inlineStr">
        <is>
          <t>Expense</t>
        </is>
      </c>
      <c r="E205" s="68" t="inlineStr">
        <is>
          <t>Utilities</t>
        </is>
      </c>
      <c r="F205" s="40" t="inlineStr">
        <is>
          <t>Debit card</t>
        </is>
      </c>
      <c r="G205" s="69" t="n">
        <v>55</v>
      </c>
      <c r="H205" s="68" t="n"/>
      <c r="I205" s="70">
        <f>IF(B205="","",DATE(YEAR(B205),MONTH(B205),1))</f>
        <v/>
      </c>
      <c r="J205" s="71">
        <f>IF(B205="","",WEEKDAY(B205,2))</f>
        <v/>
      </c>
    </row>
    <row r="206" ht="19" customHeight="1">
      <c r="A206" s="66">
        <f>IF(B206="","",ROW()-5)</f>
        <v/>
      </c>
      <c r="B206" s="67" t="n">
        <v>46215</v>
      </c>
      <c r="C206" s="68" t="inlineStr">
        <is>
          <t>Supermarket</t>
        </is>
      </c>
      <c r="D206" s="40" t="inlineStr">
        <is>
          <t>Expense</t>
        </is>
      </c>
      <c r="E206" s="68" t="inlineStr">
        <is>
          <t>Groceries</t>
        </is>
      </c>
      <c r="F206" s="40" t="inlineStr">
        <is>
          <t>Credit card</t>
        </is>
      </c>
      <c r="G206" s="69" t="n">
        <v>128.55</v>
      </c>
      <c r="H206" s="68" t="n"/>
      <c r="I206" s="70">
        <f>IF(B206="","",DATE(YEAR(B206),MONTH(B206),1))</f>
        <v/>
      </c>
      <c r="J206" s="71">
        <f>IF(B206="","",WEEKDAY(B206,2))</f>
        <v/>
      </c>
    </row>
    <row r="207" ht="19" customHeight="1">
      <c r="A207" s="66">
        <f>IF(B207="","",ROW()-5)</f>
        <v/>
      </c>
      <c r="B207" s="67" t="n">
        <v>46215</v>
      </c>
      <c r="C207" s="68" t="inlineStr">
        <is>
          <t>Takeaway</t>
        </is>
      </c>
      <c r="D207" s="40" t="inlineStr">
        <is>
          <t>Expense</t>
        </is>
      </c>
      <c r="E207" s="68" t="inlineStr">
        <is>
          <t>Dining out</t>
        </is>
      </c>
      <c r="F207" s="40" t="inlineStr">
        <is>
          <t>Credit card</t>
        </is>
      </c>
      <c r="G207" s="69" t="n">
        <v>58.08</v>
      </c>
      <c r="H207" s="68" t="n"/>
      <c r="I207" s="70">
        <f>IF(B207="","",DATE(YEAR(B207),MONTH(B207),1))</f>
        <v/>
      </c>
      <c r="J207" s="71">
        <f>IF(B207="","",WEEKDAY(B207,2))</f>
        <v/>
      </c>
    </row>
    <row r="208" ht="19" customHeight="1">
      <c r="A208" s="66">
        <f>IF(B208="","",ROW()-5)</f>
        <v/>
      </c>
      <c r="B208" s="67" t="n">
        <v>46217</v>
      </c>
      <c r="C208" s="68" t="inlineStr">
        <is>
          <t>Mobile plan</t>
        </is>
      </c>
      <c r="D208" s="40" t="inlineStr">
        <is>
          <t>Expense</t>
        </is>
      </c>
      <c r="E208" s="68" t="inlineStr">
        <is>
          <t>Utilities</t>
        </is>
      </c>
      <c r="F208" s="40" t="inlineStr">
        <is>
          <t>Debit card</t>
        </is>
      </c>
      <c r="G208" s="69" t="n">
        <v>40</v>
      </c>
      <c r="H208" s="68" t="n"/>
      <c r="I208" s="70">
        <f>IF(B208="","",DATE(YEAR(B208),MONTH(B208),1))</f>
        <v/>
      </c>
      <c r="J208" s="71">
        <f>IF(B208="","",WEEKDAY(B208,2))</f>
        <v/>
      </c>
    </row>
    <row r="209" ht="19" customHeight="1">
      <c r="A209" s="66">
        <f>IF(B209="","",ROW()-5)</f>
        <v/>
      </c>
      <c r="B209" s="67" t="n">
        <v>46218</v>
      </c>
      <c r="C209" s="68" t="inlineStr">
        <is>
          <t>Car insurance</t>
        </is>
      </c>
      <c r="D209" s="40" t="inlineStr">
        <is>
          <t>Expense</t>
        </is>
      </c>
      <c r="E209" s="68" t="inlineStr">
        <is>
          <t>Insurance</t>
        </is>
      </c>
      <c r="F209" s="40" t="inlineStr">
        <is>
          <t>Bank transfer</t>
        </is>
      </c>
      <c r="G209" s="69" t="n">
        <v>95</v>
      </c>
      <c r="H209" s="68" t="n"/>
      <c r="I209" s="70">
        <f>IF(B209="","",DATE(YEAR(B209),MONTH(B209),1))</f>
        <v/>
      </c>
      <c r="J209" s="71">
        <f>IF(B209="","",WEEKDAY(B209,2))</f>
        <v/>
      </c>
    </row>
    <row r="210" ht="19" customHeight="1">
      <c r="A210" s="66">
        <f>IF(B210="","",ROW()-5)</f>
        <v/>
      </c>
      <c r="B210" s="67" t="n">
        <v>46220</v>
      </c>
      <c r="C210" s="68" t="inlineStr">
        <is>
          <t>Supermarket</t>
        </is>
      </c>
      <c r="D210" s="40" t="inlineStr">
        <is>
          <t>Expense</t>
        </is>
      </c>
      <c r="E210" s="68" t="inlineStr">
        <is>
          <t>Groceries</t>
        </is>
      </c>
      <c r="F210" s="40" t="inlineStr">
        <is>
          <t>Credit card</t>
        </is>
      </c>
      <c r="G210" s="69" t="n">
        <v>109.68</v>
      </c>
      <c r="H210" s="68" t="n"/>
      <c r="I210" s="70">
        <f>IF(B210="","",DATE(YEAR(B210),MONTH(B210),1))</f>
        <v/>
      </c>
      <c r="J210" s="71">
        <f>IF(B210="","",WEEKDAY(B210,2))</f>
        <v/>
      </c>
    </row>
    <row r="211" ht="19" customHeight="1">
      <c r="A211" s="66">
        <f>IF(B211="","",ROW()-5)</f>
        <v/>
      </c>
      <c r="B211" s="67" t="n">
        <v>46220</v>
      </c>
      <c r="C211" s="68" t="inlineStr">
        <is>
          <t>Fuel</t>
        </is>
      </c>
      <c r="D211" s="40" t="inlineStr">
        <is>
          <t>Expense</t>
        </is>
      </c>
      <c r="E211" s="68" t="inlineStr">
        <is>
          <t>Transport</t>
        </is>
      </c>
      <c r="F211" s="40" t="inlineStr">
        <is>
          <t>Debit card</t>
        </is>
      </c>
      <c r="G211" s="69" t="n">
        <v>69.69</v>
      </c>
      <c r="H211" s="68" t="n"/>
      <c r="I211" s="70">
        <f>IF(B211="","",DATE(YEAR(B211),MONTH(B211),1))</f>
        <v/>
      </c>
      <c r="J211" s="71">
        <f>IF(B211="","",WEEKDAY(B211,2))</f>
        <v/>
      </c>
    </row>
    <row r="212" ht="19" customHeight="1">
      <c r="A212" s="66">
        <f>IF(B212="","",ROW()-5)</f>
        <v/>
      </c>
      <c r="B212" s="67" t="n">
        <v>46221</v>
      </c>
      <c r="C212" s="68" t="inlineStr">
        <is>
          <t>Electronics</t>
        </is>
      </c>
      <c r="D212" s="40" t="inlineStr">
        <is>
          <t>Expense</t>
        </is>
      </c>
      <c r="E212" s="68" t="inlineStr">
        <is>
          <t>Shopping</t>
        </is>
      </c>
      <c r="F212" s="40" t="inlineStr">
        <is>
          <t>Credit card</t>
        </is>
      </c>
      <c r="G212" s="69" t="n">
        <v>56.47</v>
      </c>
      <c r="H212" s="68" t="n"/>
      <c r="I212" s="70">
        <f>IF(B212="","",DATE(YEAR(B212),MONTH(B212),1))</f>
        <v/>
      </c>
      <c r="J212" s="71">
        <f>IF(B212="","",WEEKDAY(B212,2))</f>
        <v/>
      </c>
    </row>
    <row r="213" ht="19" customHeight="1">
      <c r="A213" s="66">
        <f>IF(B213="","",ROW()-5)</f>
        <v/>
      </c>
      <c r="B213" s="67" t="n">
        <v>46222</v>
      </c>
      <c r="C213" s="68" t="inlineStr">
        <is>
          <t>Restaurant</t>
        </is>
      </c>
      <c r="D213" s="40" t="inlineStr">
        <is>
          <t>Expense</t>
        </is>
      </c>
      <c r="E213" s="68" t="inlineStr">
        <is>
          <t>Dining out</t>
        </is>
      </c>
      <c r="F213" s="40" t="inlineStr">
        <is>
          <t>Cash</t>
        </is>
      </c>
      <c r="G213" s="69" t="n">
        <v>34.33</v>
      </c>
      <c r="H213" s="68" t="n"/>
      <c r="I213" s="70">
        <f>IF(B213="","",DATE(YEAR(B213),MONTH(B213),1))</f>
        <v/>
      </c>
      <c r="J213" s="71">
        <f>IF(B213="","",WEEKDAY(B213,2))</f>
        <v/>
      </c>
    </row>
    <row r="214" ht="19" customHeight="1">
      <c r="A214" s="66">
        <f>IF(B214="","",ROW()-5)</f>
        <v/>
      </c>
      <c r="B214" s="67" t="n">
        <v>46223</v>
      </c>
      <c r="C214" s="68" t="inlineStr">
        <is>
          <t>Restaurant</t>
        </is>
      </c>
      <c r="D214" s="40" t="inlineStr">
        <is>
          <t>Expense</t>
        </is>
      </c>
      <c r="E214" s="68" t="inlineStr">
        <is>
          <t>Dining out</t>
        </is>
      </c>
      <c r="F214" s="40" t="inlineStr">
        <is>
          <t>Debit card</t>
        </is>
      </c>
      <c r="G214" s="69" t="n">
        <v>35.86</v>
      </c>
      <c r="H214" s="68" t="n"/>
      <c r="I214" s="70">
        <f>IF(B214="","",DATE(YEAR(B214),MONTH(B214),1))</f>
        <v/>
      </c>
      <c r="J214" s="71">
        <f>IF(B214="","",WEEKDAY(B214,2))</f>
        <v/>
      </c>
    </row>
    <row r="215" ht="19" customHeight="1">
      <c r="A215" s="66">
        <f>IF(B215="","",ROW()-5)</f>
        <v/>
      </c>
      <c r="B215" s="67" t="n">
        <v>46223</v>
      </c>
      <c r="C215" s="68" t="inlineStr">
        <is>
          <t>Streaming &amp; apps</t>
        </is>
      </c>
      <c r="D215" s="40" t="inlineStr">
        <is>
          <t>Expense</t>
        </is>
      </c>
      <c r="E215" s="68" t="inlineStr">
        <is>
          <t>Subscriptions</t>
        </is>
      </c>
      <c r="F215" s="40" t="inlineStr">
        <is>
          <t>Credit card</t>
        </is>
      </c>
      <c r="G215" s="69" t="n">
        <v>47</v>
      </c>
      <c r="H215" s="68" t="n"/>
      <c r="I215" s="70">
        <f>IF(B215="","",DATE(YEAR(B215),MONTH(B215),1))</f>
        <v/>
      </c>
      <c r="J215" s="71">
        <f>IF(B215="","",WEEKDAY(B215,2))</f>
        <v/>
      </c>
    </row>
    <row r="216" ht="19" customHeight="1">
      <c r="A216" s="66">
        <f>IF(B216="","",ROW()-5)</f>
        <v/>
      </c>
      <c r="B216" s="67" t="n">
        <v>46224</v>
      </c>
      <c r="C216" s="68" t="inlineStr">
        <is>
          <t>Games</t>
        </is>
      </c>
      <c r="D216" s="40" t="inlineStr">
        <is>
          <t>Expense</t>
        </is>
      </c>
      <c r="E216" s="68" t="inlineStr">
        <is>
          <t>Entertainment</t>
        </is>
      </c>
      <c r="F216" s="40" t="inlineStr">
        <is>
          <t>Credit card</t>
        </is>
      </c>
      <c r="G216" s="69" t="n">
        <v>27.18</v>
      </c>
      <c r="H216" s="68" t="n"/>
      <c r="I216" s="70">
        <f>IF(B216="","",DATE(YEAR(B216),MONTH(B216),1))</f>
        <v/>
      </c>
      <c r="J216" s="71">
        <f>IF(B216="","",WEEKDAY(B216,2))</f>
        <v/>
      </c>
    </row>
    <row r="217" ht="19" customHeight="1">
      <c r="A217" s="66">
        <f>IF(B217="","",ROW()-5)</f>
        <v/>
      </c>
      <c r="B217" s="67" t="n">
        <v>46225</v>
      </c>
      <c r="C217" s="68" t="inlineStr">
        <is>
          <t>Supermarket</t>
        </is>
      </c>
      <c r="D217" s="40" t="inlineStr">
        <is>
          <t>Expense</t>
        </is>
      </c>
      <c r="E217" s="68" t="inlineStr">
        <is>
          <t>Groceries</t>
        </is>
      </c>
      <c r="F217" s="40" t="inlineStr">
        <is>
          <t>Debit card</t>
        </is>
      </c>
      <c r="G217" s="69" t="n">
        <v>70.39</v>
      </c>
      <c r="H217" s="68" t="n"/>
      <c r="I217" s="70">
        <f>IF(B217="","",DATE(YEAR(B217),MONTH(B217),1))</f>
        <v/>
      </c>
      <c r="J217" s="71">
        <f>IF(B217="","",WEEKDAY(B217,2))</f>
        <v/>
      </c>
    </row>
    <row r="218" ht="19" customHeight="1">
      <c r="A218" s="66">
        <f>IF(B218="","",ROW()-5)</f>
        <v/>
      </c>
      <c r="B218" s="67" t="n">
        <v>46226</v>
      </c>
      <c r="C218" s="68" t="inlineStr">
        <is>
          <t>Concert</t>
        </is>
      </c>
      <c r="D218" s="40" t="inlineStr">
        <is>
          <t>Expense</t>
        </is>
      </c>
      <c r="E218" s="68" t="inlineStr">
        <is>
          <t>Entertainment</t>
        </is>
      </c>
      <c r="F218" s="40" t="inlineStr">
        <is>
          <t>Credit card</t>
        </is>
      </c>
      <c r="G218" s="69" t="n">
        <v>16.53</v>
      </c>
      <c r="H218" s="68" t="n"/>
      <c r="I218" s="70">
        <f>IF(B218="","",DATE(YEAR(B218),MONTH(B218),1))</f>
        <v/>
      </c>
      <c r="J218" s="71">
        <f>IF(B218="","",WEEKDAY(B218,2))</f>
        <v/>
      </c>
    </row>
    <row r="219" ht="19" customHeight="1">
      <c r="A219" s="66">
        <f>IF(B219="","",ROW()-5)</f>
        <v/>
      </c>
      <c r="B219" s="67" t="n">
        <v>46227</v>
      </c>
      <c r="C219" s="68" t="inlineStr">
        <is>
          <t>Restaurant</t>
        </is>
      </c>
      <c r="D219" s="40" t="inlineStr">
        <is>
          <t>Expense</t>
        </is>
      </c>
      <c r="E219" s="68" t="inlineStr">
        <is>
          <t>Dining out</t>
        </is>
      </c>
      <c r="F219" s="40" t="inlineStr">
        <is>
          <t>Credit card</t>
        </is>
      </c>
      <c r="G219" s="69" t="n">
        <v>18.65</v>
      </c>
      <c r="H219" s="68" t="n"/>
      <c r="I219" s="70">
        <f>IF(B219="","",DATE(YEAR(B219),MONTH(B219),1))</f>
        <v/>
      </c>
      <c r="J219" s="71">
        <f>IF(B219="","",WEEKDAY(B219,2))</f>
        <v/>
      </c>
    </row>
    <row r="220" ht="19" customHeight="1">
      <c r="A220" s="66">
        <f>IF(B220="","",ROW()-5)</f>
        <v/>
      </c>
      <c r="B220" s="67" t="n">
        <v>46229</v>
      </c>
      <c r="C220" s="68" t="inlineStr">
        <is>
          <t>Restaurant</t>
        </is>
      </c>
      <c r="D220" s="40" t="inlineStr">
        <is>
          <t>Expense</t>
        </is>
      </c>
      <c r="E220" s="68" t="inlineStr">
        <is>
          <t>Dining out</t>
        </is>
      </c>
      <c r="F220" s="40" t="inlineStr">
        <is>
          <t>Debit card</t>
        </is>
      </c>
      <c r="G220" s="69" t="n">
        <v>44.63</v>
      </c>
      <c r="H220" s="68" t="n"/>
      <c r="I220" s="70">
        <f>IF(B220="","",DATE(YEAR(B220),MONTH(B220),1))</f>
        <v/>
      </c>
      <c r="J220" s="71">
        <f>IF(B220="","",WEEKDAY(B220,2))</f>
        <v/>
      </c>
    </row>
    <row r="221" ht="19" customHeight="1">
      <c r="A221" s="66">
        <f>IF(B221="","",ROW()-5)</f>
        <v/>
      </c>
      <c r="B221" s="67" t="n">
        <v>46229</v>
      </c>
      <c r="C221" s="68" t="inlineStr">
        <is>
          <t>Haircut / toiletries</t>
        </is>
      </c>
      <c r="D221" s="40" t="inlineStr">
        <is>
          <t>Expense</t>
        </is>
      </c>
      <c r="E221" s="68" t="inlineStr">
        <is>
          <t>Personal care</t>
        </is>
      </c>
      <c r="F221" s="40" t="inlineStr">
        <is>
          <t>Debit card</t>
        </is>
      </c>
      <c r="G221" s="69" t="n">
        <v>24.33</v>
      </c>
      <c r="H221" s="68" t="n"/>
      <c r="I221" s="70">
        <f>IF(B221="","",DATE(YEAR(B221),MONTH(B221),1))</f>
        <v/>
      </c>
      <c r="J221" s="71">
        <f>IF(B221="","",WEEKDAY(B221,2))</f>
        <v/>
      </c>
    </row>
    <row r="222" ht="19" customHeight="1">
      <c r="A222" s="66">
        <f>IF(B222="","",ROW()-5)</f>
        <v/>
      </c>
      <c r="B222" s="67" t="n">
        <v>46230</v>
      </c>
      <c r="C222" s="68" t="inlineStr">
        <is>
          <t>Home items</t>
        </is>
      </c>
      <c r="D222" s="40" t="inlineStr">
        <is>
          <t>Expense</t>
        </is>
      </c>
      <c r="E222" s="68" t="inlineStr">
        <is>
          <t>Shopping</t>
        </is>
      </c>
      <c r="F222" s="40" t="inlineStr">
        <is>
          <t>Credit card</t>
        </is>
      </c>
      <c r="G222" s="69" t="n">
        <v>92.04000000000001</v>
      </c>
      <c r="H222" s="68" t="n"/>
      <c r="I222" s="70">
        <f>IF(B222="","",DATE(YEAR(B222),MONTH(B222),1))</f>
        <v/>
      </c>
      <c r="J222" s="71">
        <f>IF(B222="","",WEEKDAY(B222,2))</f>
        <v/>
      </c>
    </row>
    <row r="223" ht="19" customHeight="1">
      <c r="A223" s="66">
        <f>IF(B223="","",ROW()-5)</f>
        <v/>
      </c>
      <c r="B223" s="67" t="n">
        <v>46235</v>
      </c>
      <c r="C223" s="68" t="inlineStr">
        <is>
          <t>Monthly salary</t>
        </is>
      </c>
      <c r="D223" s="40" t="inlineStr">
        <is>
          <t>Income</t>
        </is>
      </c>
      <c r="E223" s="68" t="inlineStr">
        <is>
          <t>Salary</t>
        </is>
      </c>
      <c r="F223" s="40" t="inlineStr">
        <is>
          <t>Bank transfer</t>
        </is>
      </c>
      <c r="G223" s="69" t="n">
        <v>4400</v>
      </c>
      <c r="H223" s="68" t="n"/>
      <c r="I223" s="70">
        <f>IF(B223="","",DATE(YEAR(B223),MONTH(B223),1))</f>
        <v/>
      </c>
      <c r="J223" s="71">
        <f>IF(B223="","",WEEKDAY(B223,2))</f>
        <v/>
      </c>
    </row>
    <row r="224" ht="19" customHeight="1">
      <c r="A224" s="66">
        <f>IF(B224="","",ROW()-5)</f>
        <v/>
      </c>
      <c r="B224" s="67" t="n">
        <v>46235</v>
      </c>
      <c r="C224" s="68" t="inlineStr">
        <is>
          <t>Rent</t>
        </is>
      </c>
      <c r="D224" s="40" t="inlineStr">
        <is>
          <t>Expense</t>
        </is>
      </c>
      <c r="E224" s="68" t="inlineStr">
        <is>
          <t>Housing</t>
        </is>
      </c>
      <c r="F224" s="40" t="inlineStr">
        <is>
          <t>Bank transfer</t>
        </is>
      </c>
      <c r="G224" s="69" t="n">
        <v>1350</v>
      </c>
      <c r="H224" s="68" t="n"/>
      <c r="I224" s="70">
        <f>IF(B224="","",DATE(YEAR(B224),MONTH(B224),1))</f>
        <v/>
      </c>
      <c r="J224" s="71">
        <f>IF(B224="","",WEEKDAY(B224,2))</f>
        <v/>
      </c>
    </row>
    <row r="225" ht="19" customHeight="1">
      <c r="A225" s="66">
        <f>IF(B225="","",ROW()-5)</f>
        <v/>
      </c>
      <c r="B225" s="67" t="n">
        <v>46235</v>
      </c>
      <c r="C225" s="68" t="inlineStr">
        <is>
          <t>Haircut / toiletries</t>
        </is>
      </c>
      <c r="D225" s="40" t="inlineStr">
        <is>
          <t>Expense</t>
        </is>
      </c>
      <c r="E225" s="68" t="inlineStr">
        <is>
          <t>Personal care</t>
        </is>
      </c>
      <c r="F225" s="40" t="inlineStr">
        <is>
          <t>Debit card</t>
        </is>
      </c>
      <c r="G225" s="69" t="n">
        <v>29.53</v>
      </c>
      <c r="H225" s="68" t="n"/>
      <c r="I225" s="70">
        <f>IF(B225="","",DATE(YEAR(B225),MONTH(B225),1))</f>
        <v/>
      </c>
      <c r="J225" s="71">
        <f>IF(B225="","",WEEKDAY(B225,2))</f>
        <v/>
      </c>
    </row>
    <row r="226" ht="19" customHeight="1">
      <c r="A226" s="66">
        <f>IF(B226="","",ROW()-5)</f>
        <v/>
      </c>
      <c r="B226" s="67" t="n">
        <v>46236</v>
      </c>
      <c r="C226" s="68" t="inlineStr">
        <is>
          <t>Supermarket</t>
        </is>
      </c>
      <c r="D226" s="40" t="inlineStr">
        <is>
          <t>Expense</t>
        </is>
      </c>
      <c r="E226" s="68" t="inlineStr">
        <is>
          <t>Groceries</t>
        </is>
      </c>
      <c r="F226" s="40" t="inlineStr">
        <is>
          <t>Debit card</t>
        </is>
      </c>
      <c r="G226" s="69" t="n">
        <v>70.92</v>
      </c>
      <c r="H226" s="68" t="n"/>
      <c r="I226" s="70">
        <f>IF(B226="","",DATE(YEAR(B226),MONTH(B226),1))</f>
        <v/>
      </c>
      <c r="J226" s="71">
        <f>IF(B226="","",WEEKDAY(B226,2))</f>
        <v/>
      </c>
    </row>
    <row r="227" ht="19" customHeight="1">
      <c r="A227" s="66">
        <f>IF(B227="","",ROW()-5)</f>
        <v/>
      </c>
      <c r="B227" s="67" t="n">
        <v>46236</v>
      </c>
      <c r="C227" s="68" t="inlineStr">
        <is>
          <t>Cinema</t>
        </is>
      </c>
      <c r="D227" s="40" t="inlineStr">
        <is>
          <t>Expense</t>
        </is>
      </c>
      <c r="E227" s="68" t="inlineStr">
        <is>
          <t>Entertainment</t>
        </is>
      </c>
      <c r="F227" s="40" t="inlineStr">
        <is>
          <t>Credit card</t>
        </is>
      </c>
      <c r="G227" s="69" t="n">
        <v>17.59</v>
      </c>
      <c r="H227" s="68" t="n"/>
      <c r="I227" s="70">
        <f>IF(B227="","",DATE(YEAR(B227),MONTH(B227),1))</f>
        <v/>
      </c>
      <c r="J227" s="71">
        <f>IF(B227="","",WEEKDAY(B227,2))</f>
        <v/>
      </c>
    </row>
    <row r="228" ht="19" customHeight="1">
      <c r="A228" s="66">
        <f>IF(B228="","",ROW()-5)</f>
        <v/>
      </c>
      <c r="B228" s="67" t="n">
        <v>46236</v>
      </c>
      <c r="C228" s="68" t="inlineStr">
        <is>
          <t>Home items</t>
        </is>
      </c>
      <c r="D228" s="40" t="inlineStr">
        <is>
          <t>Expense</t>
        </is>
      </c>
      <c r="E228" s="68" t="inlineStr">
        <is>
          <t>Shopping</t>
        </is>
      </c>
      <c r="F228" s="40" t="inlineStr">
        <is>
          <t>Credit card</t>
        </is>
      </c>
      <c r="G228" s="69" t="n">
        <v>136.71</v>
      </c>
      <c r="H228" s="68" t="n"/>
      <c r="I228" s="70">
        <f>IF(B228="","",DATE(YEAR(B228),MONTH(B228),1))</f>
        <v/>
      </c>
      <c r="J228" s="71">
        <f>IF(B228="","",WEEKDAY(B228,2))</f>
        <v/>
      </c>
    </row>
    <row r="229" ht="19" customHeight="1">
      <c r="A229" s="66">
        <f>IF(B229="","",ROW()-5)</f>
        <v/>
      </c>
      <c r="B229" s="67" t="n">
        <v>46237</v>
      </c>
      <c r="C229" s="68" t="inlineStr">
        <is>
          <t>Public transport pass</t>
        </is>
      </c>
      <c r="D229" s="40" t="inlineStr">
        <is>
          <t>Expense</t>
        </is>
      </c>
      <c r="E229" s="68" t="inlineStr">
        <is>
          <t>Transport</t>
        </is>
      </c>
      <c r="F229" s="40" t="inlineStr">
        <is>
          <t>Debit card</t>
        </is>
      </c>
      <c r="G229" s="69" t="n">
        <v>68.09</v>
      </c>
      <c r="H229" s="68" t="n"/>
      <c r="I229" s="70">
        <f>IF(B229="","",DATE(YEAR(B229),MONTH(B229),1))</f>
        <v/>
      </c>
      <c r="J229" s="71">
        <f>IF(B229="","",WEEKDAY(B229,2))</f>
        <v/>
      </c>
    </row>
    <row r="230" ht="19" customHeight="1">
      <c r="A230" s="66">
        <f>IF(B230="","",ROW()-5)</f>
        <v/>
      </c>
      <c r="B230" s="67" t="n">
        <v>46239</v>
      </c>
      <c r="C230" s="68" t="inlineStr">
        <is>
          <t>Credit card &amp; loan payments</t>
        </is>
      </c>
      <c r="D230" s="40" t="inlineStr">
        <is>
          <t>Expense</t>
        </is>
      </c>
      <c r="E230" s="68" t="inlineStr">
        <is>
          <t>Debt payments</t>
        </is>
      </c>
      <c r="F230" s="40" t="inlineStr">
        <is>
          <t>Bank transfer</t>
        </is>
      </c>
      <c r="G230" s="69" t="n">
        <v>560</v>
      </c>
      <c r="H230" s="68" t="n"/>
      <c r="I230" s="70">
        <f>IF(B230="","",DATE(YEAR(B230),MONTH(B230),1))</f>
        <v/>
      </c>
      <c r="J230" s="71">
        <f>IF(B230="","",WEEKDAY(B230,2))</f>
        <v/>
      </c>
    </row>
    <row r="231" ht="19" customHeight="1">
      <c r="A231" s="66">
        <f>IF(B231="","",ROW()-5)</f>
        <v/>
      </c>
      <c r="B231" s="67" t="n">
        <v>46240</v>
      </c>
      <c r="C231" s="68" t="inlineStr">
        <is>
          <t>Concert</t>
        </is>
      </c>
      <c r="D231" s="40" t="inlineStr">
        <is>
          <t>Expense</t>
        </is>
      </c>
      <c r="E231" s="68" t="inlineStr">
        <is>
          <t>Entertainment</t>
        </is>
      </c>
      <c r="F231" s="40" t="inlineStr">
        <is>
          <t>Credit card</t>
        </is>
      </c>
      <c r="G231" s="69" t="n">
        <v>13.9</v>
      </c>
      <c r="H231" s="68" t="n"/>
      <c r="I231" s="70">
        <f>IF(B231="","",DATE(YEAR(B231),MONTH(B231),1))</f>
        <v/>
      </c>
      <c r="J231" s="71">
        <f>IF(B231="","",WEEKDAY(B231,2))</f>
        <v/>
      </c>
    </row>
    <row r="232" ht="19" customHeight="1">
      <c r="A232" s="66">
        <f>IF(B232="","",ROW()-5)</f>
        <v/>
      </c>
      <c r="B232" s="67" t="n">
        <v>46241</v>
      </c>
      <c r="C232" s="68" t="inlineStr">
        <is>
          <t>Supermarket</t>
        </is>
      </c>
      <c r="D232" s="40" t="inlineStr">
        <is>
          <t>Expense</t>
        </is>
      </c>
      <c r="E232" s="68" t="inlineStr">
        <is>
          <t>Groceries</t>
        </is>
      </c>
      <c r="F232" s="40" t="inlineStr">
        <is>
          <t>Debit card</t>
        </is>
      </c>
      <c r="G232" s="69" t="n">
        <v>106.54</v>
      </c>
      <c r="H232" s="68" t="n"/>
      <c r="I232" s="70">
        <f>IF(B232="","",DATE(YEAR(B232),MONTH(B232),1))</f>
        <v/>
      </c>
      <c r="J232" s="71">
        <f>IF(B232="","",WEEKDAY(B232,2))</f>
        <v/>
      </c>
    </row>
    <row r="233" ht="19" customHeight="1">
      <c r="A233" s="66">
        <f>IF(B233="","",ROW()-5)</f>
        <v/>
      </c>
      <c r="B233" s="67" t="n">
        <v>46242</v>
      </c>
      <c r="C233" s="68" t="inlineStr">
        <is>
          <t>Electricity &amp; gas</t>
        </is>
      </c>
      <c r="D233" s="40" t="inlineStr">
        <is>
          <t>Expense</t>
        </is>
      </c>
      <c r="E233" s="68" t="inlineStr">
        <is>
          <t>Utilities</t>
        </is>
      </c>
      <c r="F233" s="40" t="inlineStr">
        <is>
          <t>Debit card</t>
        </is>
      </c>
      <c r="G233" s="69" t="n">
        <v>139.7</v>
      </c>
      <c r="H233" s="68" t="n"/>
      <c r="I233" s="70">
        <f>IF(B233="","",DATE(YEAR(B233),MONTH(B233),1))</f>
        <v/>
      </c>
      <c r="J233" s="71">
        <f>IF(B233="","",WEEKDAY(B233,2))</f>
        <v/>
      </c>
    </row>
    <row r="234" ht="19" customHeight="1">
      <c r="A234" s="66">
        <f>IF(B234="","",ROW()-5)</f>
        <v/>
      </c>
      <c r="B234" s="67" t="n">
        <v>46244</v>
      </c>
      <c r="C234" s="68" t="inlineStr">
        <is>
          <t>Fuel</t>
        </is>
      </c>
      <c r="D234" s="40" t="inlineStr">
        <is>
          <t>Expense</t>
        </is>
      </c>
      <c r="E234" s="68" t="inlineStr">
        <is>
          <t>Transport</t>
        </is>
      </c>
      <c r="F234" s="40" t="inlineStr">
        <is>
          <t>Debit card</t>
        </is>
      </c>
      <c r="G234" s="69" t="n">
        <v>59.42</v>
      </c>
      <c r="H234" s="68" t="n"/>
      <c r="I234" s="70">
        <f>IF(B234="","",DATE(YEAR(B234),MONTH(B234),1))</f>
        <v/>
      </c>
      <c r="J234" s="71">
        <f>IF(B234="","",WEEKDAY(B234,2))</f>
        <v/>
      </c>
    </row>
    <row r="235" ht="19" customHeight="1">
      <c r="A235" s="66">
        <f>IF(B235="","",ROW()-5)</f>
        <v/>
      </c>
      <c r="B235" s="67" t="n">
        <v>46244</v>
      </c>
      <c r="C235" s="68" t="inlineStr">
        <is>
          <t>Coffee &amp; lunch</t>
        </is>
      </c>
      <c r="D235" s="40" t="inlineStr">
        <is>
          <t>Expense</t>
        </is>
      </c>
      <c r="E235" s="68" t="inlineStr">
        <is>
          <t>Dining out</t>
        </is>
      </c>
      <c r="F235" s="40" t="inlineStr">
        <is>
          <t>Cash</t>
        </is>
      </c>
      <c r="G235" s="69" t="n">
        <v>48.44</v>
      </c>
      <c r="H235" s="68" t="n"/>
      <c r="I235" s="70">
        <f>IF(B235="","",DATE(YEAR(B235),MONTH(B235),1))</f>
        <v/>
      </c>
      <c r="J235" s="71">
        <f>IF(B235="","",WEEKDAY(B235,2))</f>
        <v/>
      </c>
    </row>
    <row r="236" ht="19" customHeight="1">
      <c r="A236" s="66">
        <f>IF(B236="","",ROW()-5)</f>
        <v/>
      </c>
      <c r="B236" s="67" t="n">
        <v>46246</v>
      </c>
      <c r="C236" s="68" t="inlineStr">
        <is>
          <t>Internet</t>
        </is>
      </c>
      <c r="D236" s="40" t="inlineStr">
        <is>
          <t>Expense</t>
        </is>
      </c>
      <c r="E236" s="68" t="inlineStr">
        <is>
          <t>Utilities</t>
        </is>
      </c>
      <c r="F236" s="40" t="inlineStr">
        <is>
          <t>Debit card</t>
        </is>
      </c>
      <c r="G236" s="69" t="n">
        <v>55</v>
      </c>
      <c r="H236" s="68" t="n"/>
      <c r="I236" s="70">
        <f>IF(B236="","",DATE(YEAR(B236),MONTH(B236),1))</f>
        <v/>
      </c>
      <c r="J236" s="71">
        <f>IF(B236="","",WEEKDAY(B236,2))</f>
        <v/>
      </c>
    </row>
    <row r="237" ht="19" customHeight="1">
      <c r="A237" s="66">
        <f>IF(B237="","",ROW()-5)</f>
        <v/>
      </c>
      <c r="B237" s="67" t="n">
        <v>46246</v>
      </c>
      <c r="C237" s="68" t="inlineStr">
        <is>
          <t>Supermarket</t>
        </is>
      </c>
      <c r="D237" s="40" t="inlineStr">
        <is>
          <t>Expense</t>
        </is>
      </c>
      <c r="E237" s="68" t="inlineStr">
        <is>
          <t>Groceries</t>
        </is>
      </c>
      <c r="F237" s="40" t="inlineStr">
        <is>
          <t>Debit card</t>
        </is>
      </c>
      <c r="G237" s="69" t="n">
        <v>100.98</v>
      </c>
      <c r="H237" s="68" t="n"/>
      <c r="I237" s="70">
        <f>IF(B237="","",DATE(YEAR(B237),MONTH(B237),1))</f>
        <v/>
      </c>
      <c r="J237" s="71">
        <f>IF(B237="","",WEEKDAY(B237,2))</f>
        <v/>
      </c>
    </row>
    <row r="238" ht="19" customHeight="1">
      <c r="A238" s="66">
        <f>IF(B238="","",ROW()-5)</f>
        <v/>
      </c>
      <c r="B238" s="67" t="n">
        <v>46246</v>
      </c>
      <c r="C238" s="68" t="inlineStr">
        <is>
          <t>Summer trip</t>
        </is>
      </c>
      <c r="D238" s="40" t="inlineStr">
        <is>
          <t>Expense</t>
        </is>
      </c>
      <c r="E238" s="68" t="inlineStr">
        <is>
          <t>Travel</t>
        </is>
      </c>
      <c r="F238" s="40" t="inlineStr">
        <is>
          <t>Credit card</t>
        </is>
      </c>
      <c r="G238" s="69" t="n">
        <v>900</v>
      </c>
      <c r="H238" s="68" t="n"/>
      <c r="I238" s="70">
        <f>IF(B238="","",DATE(YEAR(B238),MONTH(B238),1))</f>
        <v/>
      </c>
      <c r="J238" s="71">
        <f>IF(B238="","",WEEKDAY(B238,2))</f>
        <v/>
      </c>
    </row>
    <row r="239" ht="19" customHeight="1">
      <c r="A239" s="66">
        <f>IF(B239="","",ROW()-5)</f>
        <v/>
      </c>
      <c r="B239" s="67" t="n">
        <v>46248</v>
      </c>
      <c r="C239" s="68" t="inlineStr">
        <is>
          <t>Mobile plan</t>
        </is>
      </c>
      <c r="D239" s="40" t="inlineStr">
        <is>
          <t>Expense</t>
        </is>
      </c>
      <c r="E239" s="68" t="inlineStr">
        <is>
          <t>Utilities</t>
        </is>
      </c>
      <c r="F239" s="40" t="inlineStr">
        <is>
          <t>Debit card</t>
        </is>
      </c>
      <c r="G239" s="69" t="n">
        <v>40</v>
      </c>
      <c r="H239" s="68" t="n"/>
      <c r="I239" s="70">
        <f>IF(B239="","",DATE(YEAR(B239),MONTH(B239),1))</f>
        <v/>
      </c>
      <c r="J239" s="71">
        <f>IF(B239="","",WEEKDAY(B239,2))</f>
        <v/>
      </c>
    </row>
    <row r="240" ht="19" customHeight="1">
      <c r="A240" s="66">
        <f>IF(B240="","",ROW()-5)</f>
        <v/>
      </c>
      <c r="B240" s="67" t="n">
        <v>46248</v>
      </c>
      <c r="C240" s="68" t="inlineStr">
        <is>
          <t>Concert</t>
        </is>
      </c>
      <c r="D240" s="40" t="inlineStr">
        <is>
          <t>Expense</t>
        </is>
      </c>
      <c r="E240" s="68" t="inlineStr">
        <is>
          <t>Entertainment</t>
        </is>
      </c>
      <c r="F240" s="40" t="inlineStr">
        <is>
          <t>Credit card</t>
        </is>
      </c>
      <c r="G240" s="69" t="n">
        <v>27.52</v>
      </c>
      <c r="H240" s="68" t="n"/>
      <c r="I240" s="70">
        <f>IF(B240="","",DATE(YEAR(B240),MONTH(B240),1))</f>
        <v/>
      </c>
      <c r="J240" s="71">
        <f>IF(B240="","",WEEKDAY(B240,2))</f>
        <v/>
      </c>
    </row>
    <row r="241" ht="19" customHeight="1">
      <c r="A241" s="66">
        <f>IF(B241="","",ROW()-5)</f>
        <v/>
      </c>
      <c r="B241" s="67" t="n">
        <v>46249</v>
      </c>
      <c r="C241" s="68" t="inlineStr">
        <is>
          <t>Car insurance</t>
        </is>
      </c>
      <c r="D241" s="40" t="inlineStr">
        <is>
          <t>Expense</t>
        </is>
      </c>
      <c r="E241" s="68" t="inlineStr">
        <is>
          <t>Insurance</t>
        </is>
      </c>
      <c r="F241" s="40" t="inlineStr">
        <is>
          <t>Bank transfer</t>
        </is>
      </c>
      <c r="G241" s="69" t="n">
        <v>95</v>
      </c>
      <c r="H241" s="68" t="n"/>
      <c r="I241" s="70">
        <f>IF(B241="","",DATE(YEAR(B241),MONTH(B241),1))</f>
        <v/>
      </c>
      <c r="J241" s="71">
        <f>IF(B241="","",WEEKDAY(B241,2))</f>
        <v/>
      </c>
    </row>
    <row r="242" ht="19" customHeight="1">
      <c r="A242" s="66">
        <f>IF(B242="","",ROW()-5)</f>
        <v/>
      </c>
      <c r="B242" s="67" t="n">
        <v>46250</v>
      </c>
      <c r="C242" s="68" t="inlineStr">
        <is>
          <t>Pharmacy / doctor</t>
        </is>
      </c>
      <c r="D242" s="40" t="inlineStr">
        <is>
          <t>Expense</t>
        </is>
      </c>
      <c r="E242" s="68" t="inlineStr">
        <is>
          <t>Health</t>
        </is>
      </c>
      <c r="F242" s="40" t="inlineStr">
        <is>
          <t>Debit card</t>
        </is>
      </c>
      <c r="G242" s="69" t="n">
        <v>84.48999999999999</v>
      </c>
      <c r="H242" s="68" t="n"/>
      <c r="I242" s="70">
        <f>IF(B242="","",DATE(YEAR(B242),MONTH(B242),1))</f>
        <v/>
      </c>
      <c r="J242" s="71">
        <f>IF(B242="","",WEEKDAY(B242,2))</f>
        <v/>
      </c>
    </row>
    <row r="243" ht="19" customHeight="1">
      <c r="A243" s="66">
        <f>IF(B243="","",ROW()-5)</f>
        <v/>
      </c>
      <c r="B243" s="67" t="n">
        <v>46251</v>
      </c>
      <c r="C243" s="68" t="inlineStr">
        <is>
          <t>Supermarket</t>
        </is>
      </c>
      <c r="D243" s="40" t="inlineStr">
        <is>
          <t>Expense</t>
        </is>
      </c>
      <c r="E243" s="68" t="inlineStr">
        <is>
          <t>Groceries</t>
        </is>
      </c>
      <c r="F243" s="40" t="inlineStr">
        <is>
          <t>Debit card</t>
        </is>
      </c>
      <c r="G243" s="69" t="n">
        <v>68.2</v>
      </c>
      <c r="H243" s="68" t="n"/>
      <c r="I243" s="70">
        <f>IF(B243="","",DATE(YEAR(B243),MONTH(B243),1))</f>
        <v/>
      </c>
      <c r="J243" s="71">
        <f>IF(B243="","",WEEKDAY(B243,2))</f>
        <v/>
      </c>
    </row>
    <row r="244" ht="19" customHeight="1">
      <c r="A244" s="66">
        <f>IF(B244="","",ROW()-5)</f>
        <v/>
      </c>
      <c r="B244" s="67" t="n">
        <v>46251</v>
      </c>
      <c r="C244" s="68" t="inlineStr">
        <is>
          <t>Fuel</t>
        </is>
      </c>
      <c r="D244" s="40" t="inlineStr">
        <is>
          <t>Expense</t>
        </is>
      </c>
      <c r="E244" s="68" t="inlineStr">
        <is>
          <t>Transport</t>
        </is>
      </c>
      <c r="F244" s="40" t="inlineStr">
        <is>
          <t>Debit card</t>
        </is>
      </c>
      <c r="G244" s="69" t="n">
        <v>46.19</v>
      </c>
      <c r="H244" s="68" t="n"/>
      <c r="I244" s="70">
        <f>IF(B244="","",DATE(YEAR(B244),MONTH(B244),1))</f>
        <v/>
      </c>
      <c r="J244" s="71">
        <f>IF(B244="","",WEEKDAY(B244,2))</f>
        <v/>
      </c>
    </row>
    <row r="245" ht="19" customHeight="1">
      <c r="A245" s="66">
        <f>IF(B245="","",ROW()-5)</f>
        <v/>
      </c>
      <c r="B245" s="67" t="n">
        <v>46253</v>
      </c>
      <c r="C245" s="68" t="inlineStr">
        <is>
          <t>Games</t>
        </is>
      </c>
      <c r="D245" s="40" t="inlineStr">
        <is>
          <t>Expense</t>
        </is>
      </c>
      <c r="E245" s="68" t="inlineStr">
        <is>
          <t>Entertainment</t>
        </is>
      </c>
      <c r="F245" s="40" t="inlineStr">
        <is>
          <t>Credit card</t>
        </is>
      </c>
      <c r="G245" s="69" t="n">
        <v>18.45</v>
      </c>
      <c r="H245" s="68" t="n"/>
      <c r="I245" s="70">
        <f>IF(B245="","",DATE(YEAR(B245),MONTH(B245),1))</f>
        <v/>
      </c>
      <c r="J245" s="71">
        <f>IF(B245="","",WEEKDAY(B245,2))</f>
        <v/>
      </c>
    </row>
    <row r="246" ht="19" customHeight="1">
      <c r="A246" s="66">
        <f>IF(B246="","",ROW()-5)</f>
        <v/>
      </c>
      <c r="B246" s="67" t="n">
        <v>46254</v>
      </c>
      <c r="C246" s="68" t="inlineStr">
        <is>
          <t>Coffee &amp; lunch</t>
        </is>
      </c>
      <c r="D246" s="40" t="inlineStr">
        <is>
          <t>Expense</t>
        </is>
      </c>
      <c r="E246" s="68" t="inlineStr">
        <is>
          <t>Dining out</t>
        </is>
      </c>
      <c r="F246" s="40" t="inlineStr">
        <is>
          <t>Credit card</t>
        </is>
      </c>
      <c r="G246" s="69" t="n">
        <v>54.45</v>
      </c>
      <c r="H246" s="68" t="n"/>
      <c r="I246" s="70">
        <f>IF(B246="","",DATE(YEAR(B246),MONTH(B246),1))</f>
        <v/>
      </c>
      <c r="J246" s="71">
        <f>IF(B246="","",WEEKDAY(B246,2))</f>
        <v/>
      </c>
    </row>
    <row r="247" ht="19" customHeight="1">
      <c r="A247" s="66">
        <f>IF(B247="","",ROW()-5)</f>
        <v/>
      </c>
      <c r="B247" s="67" t="n">
        <v>46254</v>
      </c>
      <c r="C247" s="68" t="inlineStr">
        <is>
          <t>Streaming &amp; apps</t>
        </is>
      </c>
      <c r="D247" s="40" t="inlineStr">
        <is>
          <t>Expense</t>
        </is>
      </c>
      <c r="E247" s="68" t="inlineStr">
        <is>
          <t>Subscriptions</t>
        </is>
      </c>
      <c r="F247" s="40" t="inlineStr">
        <is>
          <t>Credit card</t>
        </is>
      </c>
      <c r="G247" s="69" t="n">
        <v>47</v>
      </c>
      <c r="H247" s="68" t="n"/>
      <c r="I247" s="70">
        <f>IF(B247="","",DATE(YEAR(B247),MONTH(B247),1))</f>
        <v/>
      </c>
      <c r="J247" s="71">
        <f>IF(B247="","",WEEKDAY(B247,2))</f>
        <v/>
      </c>
    </row>
    <row r="248" ht="19" customHeight="1">
      <c r="A248" s="66">
        <f>IF(B248="","",ROW()-5)</f>
        <v/>
      </c>
      <c r="B248" s="67" t="n">
        <v>46256</v>
      </c>
      <c r="C248" s="68" t="inlineStr">
        <is>
          <t>Supermarket</t>
        </is>
      </c>
      <c r="D248" s="40" t="inlineStr">
        <is>
          <t>Expense</t>
        </is>
      </c>
      <c r="E248" s="68" t="inlineStr">
        <is>
          <t>Groceries</t>
        </is>
      </c>
      <c r="F248" s="40" t="inlineStr">
        <is>
          <t>Debit card</t>
        </is>
      </c>
      <c r="G248" s="69" t="n">
        <v>96.44</v>
      </c>
      <c r="H248" s="68" t="n"/>
      <c r="I248" s="70">
        <f>IF(B248="","",DATE(YEAR(B248),MONTH(B248),1))</f>
        <v/>
      </c>
      <c r="J248" s="71">
        <f>IF(B248="","",WEEKDAY(B248,2))</f>
        <v/>
      </c>
    </row>
    <row r="249" ht="19" customHeight="1">
      <c r="A249" s="66">
        <f>IF(B249="","",ROW()-5)</f>
        <v/>
      </c>
      <c r="B249" s="67" t="n">
        <v>46256</v>
      </c>
      <c r="C249" s="68" t="inlineStr">
        <is>
          <t>Coffee &amp; lunch</t>
        </is>
      </c>
      <c r="D249" s="40" t="inlineStr">
        <is>
          <t>Expense</t>
        </is>
      </c>
      <c r="E249" s="68" t="inlineStr">
        <is>
          <t>Dining out</t>
        </is>
      </c>
      <c r="F249" s="40" t="inlineStr">
        <is>
          <t>Debit card</t>
        </is>
      </c>
      <c r="G249" s="69" t="n">
        <v>22.43</v>
      </c>
      <c r="H249" s="68" t="n"/>
      <c r="I249" s="70">
        <f>IF(B249="","",DATE(YEAR(B249),MONTH(B249),1))</f>
        <v/>
      </c>
      <c r="J249" s="71">
        <f>IF(B249="","",WEEKDAY(B249,2))</f>
        <v/>
      </c>
    </row>
    <row r="250" ht="19" customHeight="1">
      <c r="A250" s="66">
        <f>IF(B250="","",ROW()-5)</f>
        <v/>
      </c>
      <c r="B250" s="67" t="n">
        <v>46256</v>
      </c>
      <c r="C250" s="68" t="inlineStr">
        <is>
          <t>Haircut / toiletries</t>
        </is>
      </c>
      <c r="D250" s="40" t="inlineStr">
        <is>
          <t>Expense</t>
        </is>
      </c>
      <c r="E250" s="68" t="inlineStr">
        <is>
          <t>Personal care</t>
        </is>
      </c>
      <c r="F250" s="40" t="inlineStr">
        <is>
          <t>Debit card</t>
        </is>
      </c>
      <c r="G250" s="69" t="n">
        <v>38.53</v>
      </c>
      <c r="H250" s="68" t="n"/>
      <c r="I250" s="70">
        <f>IF(B250="","",DATE(YEAR(B250),MONTH(B250),1))</f>
        <v/>
      </c>
      <c r="J250" s="71">
        <f>IF(B250="","",WEEKDAY(B250,2))</f>
        <v/>
      </c>
    </row>
    <row r="251" ht="19" customHeight="1">
      <c r="A251" s="66">
        <f>IF(B251="","",ROW()-5)</f>
        <v/>
      </c>
      <c r="B251" s="67" t="n">
        <v>46258</v>
      </c>
      <c r="C251" s="68" t="inlineStr">
        <is>
          <t>Public transport pass</t>
        </is>
      </c>
      <c r="D251" s="40" t="inlineStr">
        <is>
          <t>Expense</t>
        </is>
      </c>
      <c r="E251" s="68" t="inlineStr">
        <is>
          <t>Transport</t>
        </is>
      </c>
      <c r="F251" s="40" t="inlineStr">
        <is>
          <t>Debit card</t>
        </is>
      </c>
      <c r="G251" s="69" t="n">
        <v>20.79</v>
      </c>
      <c r="H251" s="68" t="n"/>
      <c r="I251" s="70">
        <f>IF(B251="","",DATE(YEAR(B251),MONTH(B251),1))</f>
        <v/>
      </c>
      <c r="J251" s="71">
        <f>IF(B251="","",WEEKDAY(B251,2))</f>
        <v/>
      </c>
    </row>
    <row r="252" ht="19" customHeight="1">
      <c r="A252" s="66">
        <f>IF(B252="","",ROW()-5)</f>
        <v/>
      </c>
      <c r="B252" s="67" t="n">
        <v>46258</v>
      </c>
      <c r="C252" s="68" t="inlineStr">
        <is>
          <t>Restaurant</t>
        </is>
      </c>
      <c r="D252" s="40" t="inlineStr">
        <is>
          <t>Expense</t>
        </is>
      </c>
      <c r="E252" s="68" t="inlineStr">
        <is>
          <t>Dining out</t>
        </is>
      </c>
      <c r="F252" s="40" t="inlineStr">
        <is>
          <t>Debit card</t>
        </is>
      </c>
      <c r="G252" s="69" t="n">
        <v>60.74</v>
      </c>
      <c r="H252" s="68" t="n"/>
      <c r="I252" s="70">
        <f>IF(B252="","",DATE(YEAR(B252),MONTH(B252),1))</f>
        <v/>
      </c>
      <c r="J252" s="71">
        <f>IF(B252="","",WEEKDAY(B252,2))</f>
        <v/>
      </c>
    </row>
    <row r="253" ht="19" customHeight="1">
      <c r="A253" s="66">
        <f>IF(B253="","",ROW()-5)</f>
        <v/>
      </c>
      <c r="B253" s="67" t="n">
        <v>46260</v>
      </c>
      <c r="C253" s="68" t="inlineStr">
        <is>
          <t>Coffee &amp; lunch</t>
        </is>
      </c>
      <c r="D253" s="40" t="inlineStr">
        <is>
          <t>Expense</t>
        </is>
      </c>
      <c r="E253" s="68" t="inlineStr">
        <is>
          <t>Dining out</t>
        </is>
      </c>
      <c r="F253" s="40" t="inlineStr">
        <is>
          <t>Credit card</t>
        </is>
      </c>
      <c r="G253" s="69" t="n">
        <v>22.28</v>
      </c>
      <c r="H253" s="68" t="n"/>
      <c r="I253" s="70">
        <f>IF(B253="","",DATE(YEAR(B253),MONTH(B253),1))</f>
        <v/>
      </c>
      <c r="J253" s="71">
        <f>IF(B253="","",WEEKDAY(B253,2))</f>
        <v/>
      </c>
    </row>
    <row r="254" ht="19" customHeight="1">
      <c r="A254" s="66">
        <f>IF(B254="","",ROW()-5)</f>
        <v/>
      </c>
      <c r="B254" s="67" t="n">
        <v>46261</v>
      </c>
      <c r="C254" s="68" t="inlineStr">
        <is>
          <t>Supermarket</t>
        </is>
      </c>
      <c r="D254" s="40" t="inlineStr">
        <is>
          <t>Expense</t>
        </is>
      </c>
      <c r="E254" s="68" t="inlineStr">
        <is>
          <t>Groceries</t>
        </is>
      </c>
      <c r="F254" s="40" t="inlineStr">
        <is>
          <t>Credit card</t>
        </is>
      </c>
      <c r="G254" s="69" t="n">
        <v>78.22</v>
      </c>
      <c r="H254" s="68" t="n"/>
      <c r="I254" s="70">
        <f>IF(B254="","",DATE(YEAR(B254),MONTH(B254),1))</f>
        <v/>
      </c>
      <c r="J254" s="71">
        <f>IF(B254="","",WEEKDAY(B254,2))</f>
        <v/>
      </c>
    </row>
    <row r="255" ht="19" customHeight="1">
      <c r="A255" s="66">
        <f>IF(B255="","",ROW()-5)</f>
        <v/>
      </c>
      <c r="B255" s="67" t="n">
        <v>46261</v>
      </c>
      <c r="C255" s="68" t="inlineStr">
        <is>
          <t>Coffee &amp; lunch</t>
        </is>
      </c>
      <c r="D255" s="40" t="inlineStr">
        <is>
          <t>Expense</t>
        </is>
      </c>
      <c r="E255" s="68" t="inlineStr">
        <is>
          <t>Dining out</t>
        </is>
      </c>
      <c r="F255" s="40" t="inlineStr">
        <is>
          <t>Cash</t>
        </is>
      </c>
      <c r="G255" s="69" t="n">
        <v>29.61</v>
      </c>
      <c r="H255" s="68" t="n"/>
      <c r="I255" s="70">
        <f>IF(B255="","",DATE(YEAR(B255),MONTH(B255),1))</f>
        <v/>
      </c>
      <c r="J255" s="71">
        <f>IF(B255="","",WEEKDAY(B255,2))</f>
        <v/>
      </c>
    </row>
    <row r="256" ht="19" customHeight="1">
      <c r="A256" s="66">
        <f>IF(B256="","",ROW()-5)</f>
        <v/>
      </c>
      <c r="B256" s="67" t="n">
        <v>46266</v>
      </c>
      <c r="C256" s="68" t="inlineStr">
        <is>
          <t>Monthly salary</t>
        </is>
      </c>
      <c r="D256" s="40" t="inlineStr">
        <is>
          <t>Income</t>
        </is>
      </c>
      <c r="E256" s="68" t="inlineStr">
        <is>
          <t>Salary</t>
        </is>
      </c>
      <c r="F256" s="40" t="inlineStr">
        <is>
          <t>Bank transfer</t>
        </is>
      </c>
      <c r="G256" s="69" t="n">
        <v>4400</v>
      </c>
      <c r="H256" s="68" t="n"/>
      <c r="I256" s="70">
        <f>IF(B256="","",DATE(YEAR(B256),MONTH(B256),1))</f>
        <v/>
      </c>
      <c r="J256" s="71">
        <f>IF(B256="","",WEEKDAY(B256,2))</f>
        <v/>
      </c>
    </row>
    <row r="257" ht="19" customHeight="1">
      <c r="A257" s="66">
        <f>IF(B257="","",ROW()-5)</f>
        <v/>
      </c>
      <c r="B257" s="67" t="n">
        <v>46266</v>
      </c>
      <c r="C257" s="68" t="inlineStr">
        <is>
          <t>Rent</t>
        </is>
      </c>
      <c r="D257" s="40" t="inlineStr">
        <is>
          <t>Expense</t>
        </is>
      </c>
      <c r="E257" s="68" t="inlineStr">
        <is>
          <t>Housing</t>
        </is>
      </c>
      <c r="F257" s="40" t="inlineStr">
        <is>
          <t>Bank transfer</t>
        </is>
      </c>
      <c r="G257" s="69" t="n">
        <v>1350</v>
      </c>
      <c r="H257" s="68" t="n"/>
      <c r="I257" s="70">
        <f>IF(B257="","",DATE(YEAR(B257),MONTH(B257),1))</f>
        <v/>
      </c>
      <c r="J257" s="71">
        <f>IF(B257="","",WEEKDAY(B257,2))</f>
        <v/>
      </c>
    </row>
    <row r="258" ht="19" customHeight="1">
      <c r="A258" s="66">
        <f>IF(B258="","",ROW()-5)</f>
        <v/>
      </c>
      <c r="B258" s="67" t="n">
        <v>46266</v>
      </c>
      <c r="C258" s="68" t="inlineStr">
        <is>
          <t>Takeaway</t>
        </is>
      </c>
      <c r="D258" s="40" t="inlineStr">
        <is>
          <t>Expense</t>
        </is>
      </c>
      <c r="E258" s="68" t="inlineStr">
        <is>
          <t>Dining out</t>
        </is>
      </c>
      <c r="F258" s="40" t="inlineStr">
        <is>
          <t>Debit card</t>
        </is>
      </c>
      <c r="G258" s="69" t="n">
        <v>46.2</v>
      </c>
      <c r="H258" s="68" t="n"/>
      <c r="I258" s="70">
        <f>IF(B258="","",DATE(YEAR(B258),MONTH(B258),1))</f>
        <v/>
      </c>
      <c r="J258" s="71">
        <f>IF(B258="","",WEEKDAY(B258,2))</f>
        <v/>
      </c>
    </row>
    <row r="259" ht="19" customHeight="1">
      <c r="A259" s="66">
        <f>IF(B259="","",ROW()-5)</f>
        <v/>
      </c>
      <c r="B259" s="67" t="n">
        <v>46266</v>
      </c>
      <c r="C259" s="68" t="inlineStr">
        <is>
          <t>Haircut / toiletries</t>
        </is>
      </c>
      <c r="D259" s="40" t="inlineStr">
        <is>
          <t>Expense</t>
        </is>
      </c>
      <c r="E259" s="68" t="inlineStr">
        <is>
          <t>Personal care</t>
        </is>
      </c>
      <c r="F259" s="40" t="inlineStr">
        <is>
          <t>Debit card</t>
        </is>
      </c>
      <c r="G259" s="69" t="n">
        <v>30.47</v>
      </c>
      <c r="H259" s="68" t="n"/>
      <c r="I259" s="70">
        <f>IF(B259="","",DATE(YEAR(B259),MONTH(B259),1))</f>
        <v/>
      </c>
      <c r="J259" s="71">
        <f>IF(B259="","",WEEKDAY(B259,2))</f>
        <v/>
      </c>
    </row>
    <row r="260" ht="19" customHeight="1">
      <c r="A260" s="66">
        <f>IF(B260="","",ROW()-5)</f>
        <v/>
      </c>
      <c r="B260" s="67" t="n">
        <v>46267</v>
      </c>
      <c r="C260" s="68" t="inlineStr">
        <is>
          <t>Supermarket</t>
        </is>
      </c>
      <c r="D260" s="40" t="inlineStr">
        <is>
          <t>Expense</t>
        </is>
      </c>
      <c r="E260" s="68" t="inlineStr">
        <is>
          <t>Groceries</t>
        </is>
      </c>
      <c r="F260" s="40" t="inlineStr">
        <is>
          <t>Credit card</t>
        </is>
      </c>
      <c r="G260" s="69" t="n">
        <v>68.78</v>
      </c>
      <c r="H260" s="68" t="n"/>
      <c r="I260" s="70">
        <f>IF(B260="","",DATE(YEAR(B260),MONTH(B260),1))</f>
        <v/>
      </c>
      <c r="J260" s="71">
        <f>IF(B260="","",WEEKDAY(B260,2))</f>
        <v/>
      </c>
    </row>
    <row r="261" ht="19" customHeight="1">
      <c r="A261" s="66">
        <f>IF(B261="","",ROW()-5)</f>
        <v/>
      </c>
      <c r="B261" s="67" t="n">
        <v>46267</v>
      </c>
      <c r="C261" s="68" t="inlineStr">
        <is>
          <t>Takeaway</t>
        </is>
      </c>
      <c r="D261" s="40" t="inlineStr">
        <is>
          <t>Expense</t>
        </is>
      </c>
      <c r="E261" s="68" t="inlineStr">
        <is>
          <t>Dining out</t>
        </is>
      </c>
      <c r="F261" s="40" t="inlineStr">
        <is>
          <t>Debit card</t>
        </is>
      </c>
      <c r="G261" s="69" t="n">
        <v>47</v>
      </c>
      <c r="H261" s="68" t="n"/>
      <c r="I261" s="70">
        <f>IF(B261="","",DATE(YEAR(B261),MONTH(B261),1))</f>
        <v/>
      </c>
      <c r="J261" s="71">
        <f>IF(B261="","",WEEKDAY(B261,2))</f>
        <v/>
      </c>
    </row>
    <row r="262" ht="19" customHeight="1">
      <c r="A262" s="66">
        <f>IF(B262="","",ROW()-5)</f>
        <v/>
      </c>
      <c r="B262" s="67" t="n">
        <v>46267</v>
      </c>
      <c r="C262" s="68" t="inlineStr">
        <is>
          <t>Electronics</t>
        </is>
      </c>
      <c r="D262" s="40" t="inlineStr">
        <is>
          <t>Expense</t>
        </is>
      </c>
      <c r="E262" s="68" t="inlineStr">
        <is>
          <t>Shopping</t>
        </is>
      </c>
      <c r="F262" s="40" t="inlineStr">
        <is>
          <t>Credit card</t>
        </is>
      </c>
      <c r="G262" s="69" t="n">
        <v>103.04</v>
      </c>
      <c r="H262" s="68" t="n"/>
      <c r="I262" s="70">
        <f>IF(B262="","",DATE(YEAR(B262),MONTH(B262),1))</f>
        <v/>
      </c>
      <c r="J262" s="71">
        <f>IF(B262="","",WEEKDAY(B262,2))</f>
        <v/>
      </c>
    </row>
    <row r="263" ht="19" customHeight="1">
      <c r="A263" s="66">
        <f>IF(B263="","",ROW()-5)</f>
        <v/>
      </c>
      <c r="B263" s="67" t="n">
        <v>46268</v>
      </c>
      <c r="C263" s="68" t="inlineStr">
        <is>
          <t>Public transport pass</t>
        </is>
      </c>
      <c r="D263" s="40" t="inlineStr">
        <is>
          <t>Expense</t>
        </is>
      </c>
      <c r="E263" s="68" t="inlineStr">
        <is>
          <t>Transport</t>
        </is>
      </c>
      <c r="F263" s="40" t="inlineStr">
        <is>
          <t>Debit card</t>
        </is>
      </c>
      <c r="G263" s="69" t="n">
        <v>52.94</v>
      </c>
      <c r="H263" s="68" t="n"/>
      <c r="I263" s="70">
        <f>IF(B263="","",DATE(YEAR(B263),MONTH(B263),1))</f>
        <v/>
      </c>
      <c r="J263" s="71">
        <f>IF(B263="","",WEEKDAY(B263,2))</f>
        <v/>
      </c>
    </row>
    <row r="264" ht="19" customHeight="1">
      <c r="A264" s="66">
        <f>IF(B264="","",ROW()-5)</f>
        <v/>
      </c>
      <c r="B264" s="67" t="n">
        <v>46270</v>
      </c>
      <c r="C264" s="68" t="inlineStr">
        <is>
          <t>Credit card &amp; loan payments</t>
        </is>
      </c>
      <c r="D264" s="40" t="inlineStr">
        <is>
          <t>Expense</t>
        </is>
      </c>
      <c r="E264" s="68" t="inlineStr">
        <is>
          <t>Debt payments</t>
        </is>
      </c>
      <c r="F264" s="40" t="inlineStr">
        <is>
          <t>Bank transfer</t>
        </is>
      </c>
      <c r="G264" s="69" t="n">
        <v>560</v>
      </c>
      <c r="H264" s="68" t="n"/>
      <c r="I264" s="70">
        <f>IF(B264="","",DATE(YEAR(B264),MONTH(B264),1))</f>
        <v/>
      </c>
      <c r="J264" s="71">
        <f>IF(B264="","",WEEKDAY(B264,2))</f>
        <v/>
      </c>
    </row>
    <row r="265" ht="19" customHeight="1">
      <c r="A265" s="66">
        <f>IF(B265="","",ROW()-5)</f>
        <v/>
      </c>
      <c r="B265" s="67" t="n">
        <v>46272</v>
      </c>
      <c r="C265" s="68" t="inlineStr">
        <is>
          <t>Supermarket</t>
        </is>
      </c>
      <c r="D265" s="40" t="inlineStr">
        <is>
          <t>Expense</t>
        </is>
      </c>
      <c r="E265" s="68" t="inlineStr">
        <is>
          <t>Groceries</t>
        </is>
      </c>
      <c r="F265" s="40" t="inlineStr">
        <is>
          <t>Debit card</t>
        </is>
      </c>
      <c r="G265" s="69" t="n">
        <v>106.43</v>
      </c>
      <c r="H265" s="68" t="n"/>
      <c r="I265" s="70">
        <f>IF(B265="","",DATE(YEAR(B265),MONTH(B265),1))</f>
        <v/>
      </c>
      <c r="J265" s="71">
        <f>IF(B265="","",WEEKDAY(B265,2))</f>
        <v/>
      </c>
    </row>
    <row r="266" ht="19" customHeight="1">
      <c r="A266" s="66">
        <f>IF(B266="","",ROW()-5)</f>
        <v/>
      </c>
      <c r="B266" s="67" t="n">
        <v>46273</v>
      </c>
      <c r="C266" s="68" t="inlineStr">
        <is>
          <t>Electricity &amp; gas</t>
        </is>
      </c>
      <c r="D266" s="40" t="inlineStr">
        <is>
          <t>Expense</t>
        </is>
      </c>
      <c r="E266" s="68" t="inlineStr">
        <is>
          <t>Utilities</t>
        </is>
      </c>
      <c r="F266" s="40" t="inlineStr">
        <is>
          <t>Debit card</t>
        </is>
      </c>
      <c r="G266" s="69" t="n">
        <v>144.29</v>
      </c>
      <c r="H266" s="68" t="n"/>
      <c r="I266" s="70">
        <f>IF(B266="","",DATE(YEAR(B266),MONTH(B266),1))</f>
        <v/>
      </c>
      <c r="J266" s="71">
        <f>IF(B266="","",WEEKDAY(B266,2))</f>
        <v/>
      </c>
    </row>
    <row r="267" ht="19" customHeight="1">
      <c r="A267" s="66">
        <f>IF(B267="","",ROW()-5)</f>
        <v/>
      </c>
      <c r="B267" s="67" t="n">
        <v>46275</v>
      </c>
      <c r="C267" s="68" t="inlineStr">
        <is>
          <t>Fuel</t>
        </is>
      </c>
      <c r="D267" s="40" t="inlineStr">
        <is>
          <t>Expense</t>
        </is>
      </c>
      <c r="E267" s="68" t="inlineStr">
        <is>
          <t>Transport</t>
        </is>
      </c>
      <c r="F267" s="40" t="inlineStr">
        <is>
          <t>Debit card</t>
        </is>
      </c>
      <c r="G267" s="69" t="n">
        <v>43.07</v>
      </c>
      <c r="H267" s="68" t="n"/>
      <c r="I267" s="70">
        <f>IF(B267="","",DATE(YEAR(B267),MONTH(B267),1))</f>
        <v/>
      </c>
      <c r="J267" s="71">
        <f>IF(B267="","",WEEKDAY(B267,2))</f>
        <v/>
      </c>
    </row>
    <row r="268" ht="19" customHeight="1">
      <c r="A268" s="66">
        <f>IF(B268="","",ROW()-5)</f>
        <v/>
      </c>
      <c r="B268" s="67" t="n">
        <v>46275</v>
      </c>
      <c r="C268" s="68" t="inlineStr">
        <is>
          <t>Restaurant</t>
        </is>
      </c>
      <c r="D268" s="40" t="inlineStr">
        <is>
          <t>Expense</t>
        </is>
      </c>
      <c r="E268" s="68" t="inlineStr">
        <is>
          <t>Dining out</t>
        </is>
      </c>
      <c r="F268" s="40" t="inlineStr">
        <is>
          <t>Credit card</t>
        </is>
      </c>
      <c r="G268" s="69" t="n">
        <v>32.63</v>
      </c>
      <c r="H268" s="68" t="n"/>
      <c r="I268" s="70">
        <f>IF(B268="","",DATE(YEAR(B268),MONTH(B268),1))</f>
        <v/>
      </c>
      <c r="J268" s="71">
        <f>IF(B268="","",WEEKDAY(B268,2))</f>
        <v/>
      </c>
    </row>
    <row r="269" ht="19" customHeight="1">
      <c r="A269" s="66">
        <f>IF(B269="","",ROW()-5)</f>
        <v/>
      </c>
      <c r="B269" s="67" t="n">
        <v>46275</v>
      </c>
      <c r="C269" s="68" t="inlineStr">
        <is>
          <t>Online course</t>
        </is>
      </c>
      <c r="D269" s="40" t="inlineStr">
        <is>
          <t>Expense</t>
        </is>
      </c>
      <c r="E269" s="68" t="inlineStr">
        <is>
          <t>Education</t>
        </is>
      </c>
      <c r="F269" s="40" t="inlineStr">
        <is>
          <t>Credit card</t>
        </is>
      </c>
      <c r="G269" s="69" t="n">
        <v>85.31999999999999</v>
      </c>
      <c r="H269" s="68" t="n"/>
      <c r="I269" s="70">
        <f>IF(B269="","",DATE(YEAR(B269),MONTH(B269),1))</f>
        <v/>
      </c>
      <c r="J269" s="71">
        <f>IF(B269="","",WEEKDAY(B269,2))</f>
        <v/>
      </c>
    </row>
    <row r="270" ht="19" customHeight="1">
      <c r="A270" s="66">
        <f>IF(B270="","",ROW()-5)</f>
        <v/>
      </c>
      <c r="B270" s="67" t="n">
        <v>46276</v>
      </c>
      <c r="C270" s="68" t="inlineStr">
        <is>
          <t>Coffee &amp; lunch</t>
        </is>
      </c>
      <c r="D270" s="40" t="inlineStr">
        <is>
          <t>Expense</t>
        </is>
      </c>
      <c r="E270" s="68" t="inlineStr">
        <is>
          <t>Dining out</t>
        </is>
      </c>
      <c r="F270" s="40" t="inlineStr">
        <is>
          <t>Credit card</t>
        </is>
      </c>
      <c r="G270" s="69" t="n">
        <v>47.03</v>
      </c>
      <c r="H270" s="68" t="n"/>
      <c r="I270" s="70">
        <f>IF(B270="","",DATE(YEAR(B270),MONTH(B270),1))</f>
        <v/>
      </c>
      <c r="J270" s="71">
        <f>IF(B270="","",WEEKDAY(B270,2))</f>
        <v/>
      </c>
    </row>
    <row r="271" ht="19" customHeight="1">
      <c r="A271" s="66">
        <f>IF(B271="","",ROW()-5)</f>
        <v/>
      </c>
      <c r="B271" s="67" t="n">
        <v>46277</v>
      </c>
      <c r="C271" s="68" t="inlineStr">
        <is>
          <t>Internet</t>
        </is>
      </c>
      <c r="D271" s="40" t="inlineStr">
        <is>
          <t>Expense</t>
        </is>
      </c>
      <c r="E271" s="68" t="inlineStr">
        <is>
          <t>Utilities</t>
        </is>
      </c>
      <c r="F271" s="40" t="inlineStr">
        <is>
          <t>Debit card</t>
        </is>
      </c>
      <c r="G271" s="69" t="n">
        <v>55</v>
      </c>
      <c r="H271" s="68" t="n"/>
      <c r="I271" s="70">
        <f>IF(B271="","",DATE(YEAR(B271),MONTH(B271),1))</f>
        <v/>
      </c>
      <c r="J271" s="71">
        <f>IF(B271="","",WEEKDAY(B271,2))</f>
        <v/>
      </c>
    </row>
    <row r="272" ht="19" customHeight="1">
      <c r="A272" s="66">
        <f>IF(B272="","",ROW()-5)</f>
        <v/>
      </c>
      <c r="B272" s="67" t="n">
        <v>46277</v>
      </c>
      <c r="C272" s="68" t="inlineStr">
        <is>
          <t>Supermarket</t>
        </is>
      </c>
      <c r="D272" s="40" t="inlineStr">
        <is>
          <t>Expense</t>
        </is>
      </c>
      <c r="E272" s="68" t="inlineStr">
        <is>
          <t>Groceries</t>
        </is>
      </c>
      <c r="F272" s="40" t="inlineStr">
        <is>
          <t>Debit card</t>
        </is>
      </c>
      <c r="G272" s="69" t="n">
        <v>87.48</v>
      </c>
      <c r="H272" s="68" t="n"/>
      <c r="I272" s="70">
        <f>IF(B272="","",DATE(YEAR(B272),MONTH(B272),1))</f>
        <v/>
      </c>
      <c r="J272" s="71">
        <f>IF(B272="","",WEEKDAY(B272,2))</f>
        <v/>
      </c>
    </row>
    <row r="273" ht="19" customHeight="1">
      <c r="A273" s="66">
        <f>IF(B273="","",ROW()-5)</f>
        <v/>
      </c>
      <c r="B273" s="67" t="n">
        <v>46279</v>
      </c>
      <c r="C273" s="68" t="inlineStr">
        <is>
          <t>Mobile plan</t>
        </is>
      </c>
      <c r="D273" s="40" t="inlineStr">
        <is>
          <t>Expense</t>
        </is>
      </c>
      <c r="E273" s="68" t="inlineStr">
        <is>
          <t>Utilities</t>
        </is>
      </c>
      <c r="F273" s="40" t="inlineStr">
        <is>
          <t>Debit card</t>
        </is>
      </c>
      <c r="G273" s="69" t="n">
        <v>40</v>
      </c>
      <c r="H273" s="68" t="n"/>
      <c r="I273" s="70">
        <f>IF(B273="","",DATE(YEAR(B273),MONTH(B273),1))</f>
        <v/>
      </c>
      <c r="J273" s="71">
        <f>IF(B273="","",WEEKDAY(B273,2))</f>
        <v/>
      </c>
    </row>
    <row r="274" ht="19" customHeight="1">
      <c r="A274" s="66">
        <f>IF(B274="","",ROW()-5)</f>
        <v/>
      </c>
      <c r="B274" s="67" t="n">
        <v>46280</v>
      </c>
      <c r="C274" s="68" t="inlineStr">
        <is>
          <t>Dividends</t>
        </is>
      </c>
      <c r="D274" s="40" t="inlineStr">
        <is>
          <t>Income</t>
        </is>
      </c>
      <c r="E274" s="68" t="inlineStr">
        <is>
          <t>Investments</t>
        </is>
      </c>
      <c r="F274" s="40" t="inlineStr">
        <is>
          <t>Bank transfer</t>
        </is>
      </c>
      <c r="G274" s="69" t="n">
        <v>70.97</v>
      </c>
      <c r="H274" s="68" t="n"/>
      <c r="I274" s="70">
        <f>IF(B274="","",DATE(YEAR(B274),MONTH(B274),1))</f>
        <v/>
      </c>
      <c r="J274" s="71">
        <f>IF(B274="","",WEEKDAY(B274,2))</f>
        <v/>
      </c>
    </row>
    <row r="275" ht="19" customHeight="1">
      <c r="A275" s="66">
        <f>IF(B275="","",ROW()-5)</f>
        <v/>
      </c>
      <c r="B275" s="67" t="n">
        <v>46280</v>
      </c>
      <c r="C275" s="68" t="inlineStr">
        <is>
          <t>Car insurance</t>
        </is>
      </c>
      <c r="D275" s="40" t="inlineStr">
        <is>
          <t>Expense</t>
        </is>
      </c>
      <c r="E275" s="68" t="inlineStr">
        <is>
          <t>Insurance</t>
        </is>
      </c>
      <c r="F275" s="40" t="inlineStr">
        <is>
          <t>Bank transfer</t>
        </is>
      </c>
      <c r="G275" s="69" t="n">
        <v>95</v>
      </c>
      <c r="H275" s="68" t="n"/>
      <c r="I275" s="70">
        <f>IF(B275="","",DATE(YEAR(B275),MONTH(B275),1))</f>
        <v/>
      </c>
      <c r="J275" s="71">
        <f>IF(B275="","",WEEKDAY(B275,2))</f>
        <v/>
      </c>
    </row>
    <row r="276" ht="19" customHeight="1">
      <c r="A276" s="66">
        <f>IF(B276="","",ROW()-5)</f>
        <v/>
      </c>
      <c r="B276" s="67" t="n">
        <v>46280</v>
      </c>
      <c r="C276" s="68" t="inlineStr">
        <is>
          <t>Haircut / toiletries</t>
        </is>
      </c>
      <c r="D276" s="40" t="inlineStr">
        <is>
          <t>Expense</t>
        </is>
      </c>
      <c r="E276" s="68" t="inlineStr">
        <is>
          <t>Personal care</t>
        </is>
      </c>
      <c r="F276" s="40" t="inlineStr">
        <is>
          <t>Debit card</t>
        </is>
      </c>
      <c r="G276" s="69" t="n">
        <v>39.04</v>
      </c>
      <c r="H276" s="68" t="n"/>
      <c r="I276" s="70">
        <f>IF(B276="","",DATE(YEAR(B276),MONTH(B276),1))</f>
        <v/>
      </c>
      <c r="J276" s="71">
        <f>IF(B276="","",WEEKDAY(B276,2))</f>
        <v/>
      </c>
    </row>
    <row r="277" ht="19" customHeight="1">
      <c r="A277" s="66">
        <f>IF(B277="","",ROW()-5)</f>
        <v/>
      </c>
      <c r="B277" s="67" t="n">
        <v>46281</v>
      </c>
      <c r="C277" s="68" t="inlineStr">
        <is>
          <t>Restaurant</t>
        </is>
      </c>
      <c r="D277" s="40" t="inlineStr">
        <is>
          <t>Expense</t>
        </is>
      </c>
      <c r="E277" s="68" t="inlineStr">
        <is>
          <t>Dining out</t>
        </is>
      </c>
      <c r="F277" s="40" t="inlineStr">
        <is>
          <t>Debit card</t>
        </is>
      </c>
      <c r="G277" s="69" t="n">
        <v>52.13</v>
      </c>
      <c r="H277" s="68" t="n"/>
      <c r="I277" s="70">
        <f>IF(B277="","",DATE(YEAR(B277),MONTH(B277),1))</f>
        <v/>
      </c>
      <c r="J277" s="71">
        <f>IF(B277="","",WEEKDAY(B277,2))</f>
        <v/>
      </c>
    </row>
    <row r="278" ht="19" customHeight="1">
      <c r="A278" s="66">
        <f>IF(B278="","",ROW()-5)</f>
        <v/>
      </c>
      <c r="B278" s="67" t="n">
        <v>46282</v>
      </c>
      <c r="C278" s="68" t="inlineStr">
        <is>
          <t>Supermarket</t>
        </is>
      </c>
      <c r="D278" s="40" t="inlineStr">
        <is>
          <t>Expense</t>
        </is>
      </c>
      <c r="E278" s="68" t="inlineStr">
        <is>
          <t>Groceries</t>
        </is>
      </c>
      <c r="F278" s="40" t="inlineStr">
        <is>
          <t>Credit card</t>
        </is>
      </c>
      <c r="G278" s="69" t="n">
        <v>121.09</v>
      </c>
      <c r="H278" s="68" t="n"/>
      <c r="I278" s="70">
        <f>IF(B278="","",DATE(YEAR(B278),MONTH(B278),1))</f>
        <v/>
      </c>
      <c r="J278" s="71">
        <f>IF(B278="","",WEEKDAY(B278,2))</f>
        <v/>
      </c>
    </row>
    <row r="279" ht="19" customHeight="1">
      <c r="A279" s="66">
        <f>IF(B279="","",ROW()-5)</f>
        <v/>
      </c>
      <c r="B279" s="67" t="n">
        <v>46282</v>
      </c>
      <c r="C279" s="68" t="inlineStr">
        <is>
          <t>Fuel</t>
        </is>
      </c>
      <c r="D279" s="40" t="inlineStr">
        <is>
          <t>Expense</t>
        </is>
      </c>
      <c r="E279" s="68" t="inlineStr">
        <is>
          <t>Transport</t>
        </is>
      </c>
      <c r="F279" s="40" t="inlineStr">
        <is>
          <t>Debit card</t>
        </is>
      </c>
      <c r="G279" s="69" t="n">
        <v>35.9</v>
      </c>
      <c r="H279" s="68" t="n"/>
      <c r="I279" s="70">
        <f>IF(B279="","",DATE(YEAR(B279),MONTH(B279),1))</f>
        <v/>
      </c>
      <c r="J279" s="71">
        <f>IF(B279="","",WEEKDAY(B279,2))</f>
        <v/>
      </c>
    </row>
    <row r="280" ht="19" customHeight="1">
      <c r="A280" s="66">
        <f>IF(B280="","",ROW()-5)</f>
        <v/>
      </c>
      <c r="B280" s="67" t="n">
        <v>46284</v>
      </c>
      <c r="C280" s="68" t="inlineStr">
        <is>
          <t>Freelance project</t>
        </is>
      </c>
      <c r="D280" s="40" t="inlineStr">
        <is>
          <t>Income</t>
        </is>
      </c>
      <c r="E280" s="68" t="inlineStr">
        <is>
          <t>Freelance</t>
        </is>
      </c>
      <c r="F280" s="40" t="inlineStr">
        <is>
          <t>Bank transfer</t>
        </is>
      </c>
      <c r="G280" s="69" t="n">
        <v>839.38</v>
      </c>
      <c r="H280" s="68" t="n"/>
      <c r="I280" s="70">
        <f>IF(B280="","",DATE(YEAR(B280),MONTH(B280),1))</f>
        <v/>
      </c>
      <c r="J280" s="71">
        <f>IF(B280="","",WEEKDAY(B280,2))</f>
        <v/>
      </c>
    </row>
    <row r="281" ht="19" customHeight="1">
      <c r="A281" s="66">
        <f>IF(B281="","",ROW()-5)</f>
        <v/>
      </c>
      <c r="B281" s="67" t="n">
        <v>46285</v>
      </c>
      <c r="C281" s="68" t="inlineStr">
        <is>
          <t>Coffee &amp; lunch</t>
        </is>
      </c>
      <c r="D281" s="40" t="inlineStr">
        <is>
          <t>Expense</t>
        </is>
      </c>
      <c r="E281" s="68" t="inlineStr">
        <is>
          <t>Dining out</t>
        </is>
      </c>
      <c r="F281" s="40" t="inlineStr">
        <is>
          <t>Cash</t>
        </is>
      </c>
      <c r="G281" s="69" t="n">
        <v>32.76</v>
      </c>
      <c r="H281" s="68" t="n"/>
      <c r="I281" s="70">
        <f>IF(B281="","",DATE(YEAR(B281),MONTH(B281),1))</f>
        <v/>
      </c>
      <c r="J281" s="71">
        <f>IF(B281="","",WEEKDAY(B281,2))</f>
        <v/>
      </c>
    </row>
    <row r="282" ht="19" customHeight="1">
      <c r="A282" s="66">
        <f>IF(B282="","",ROW()-5)</f>
        <v/>
      </c>
      <c r="B282" s="67" t="n">
        <v>46285</v>
      </c>
      <c r="C282" s="68" t="inlineStr">
        <is>
          <t>Streaming &amp; apps</t>
        </is>
      </c>
      <c r="D282" s="40" t="inlineStr">
        <is>
          <t>Expense</t>
        </is>
      </c>
      <c r="E282" s="68" t="inlineStr">
        <is>
          <t>Subscriptions</t>
        </is>
      </c>
      <c r="F282" s="40" t="inlineStr">
        <is>
          <t>Credit card</t>
        </is>
      </c>
      <c r="G282" s="69" t="n">
        <v>47</v>
      </c>
      <c r="H282" s="68" t="n"/>
      <c r="I282" s="70">
        <f>IF(B282="","",DATE(YEAR(B282),MONTH(B282),1))</f>
        <v/>
      </c>
      <c r="J282" s="71">
        <f>IF(B282="","",WEEKDAY(B282,2))</f>
        <v/>
      </c>
    </row>
    <row r="283" ht="19" customHeight="1">
      <c r="A283" s="66">
        <f>IF(B283="","",ROW()-5)</f>
        <v/>
      </c>
      <c r="B283" s="67" t="n">
        <v>46287</v>
      </c>
      <c r="C283" s="68" t="inlineStr">
        <is>
          <t>Supermarket</t>
        </is>
      </c>
      <c r="D283" s="40" t="inlineStr">
        <is>
          <t>Expense</t>
        </is>
      </c>
      <c r="E283" s="68" t="inlineStr">
        <is>
          <t>Groceries</t>
        </is>
      </c>
      <c r="F283" s="40" t="inlineStr">
        <is>
          <t>Credit card</t>
        </is>
      </c>
      <c r="G283" s="69" t="n">
        <v>72.34</v>
      </c>
      <c r="H283" s="68" t="n"/>
      <c r="I283" s="70">
        <f>IF(B283="","",DATE(YEAR(B283),MONTH(B283),1))</f>
        <v/>
      </c>
      <c r="J283" s="71">
        <f>IF(B283="","",WEEKDAY(B283,2))</f>
        <v/>
      </c>
    </row>
    <row r="284" ht="19" customHeight="1">
      <c r="A284" s="66">
        <f>IF(B284="","",ROW()-5)</f>
        <v/>
      </c>
      <c r="B284" s="67" t="n">
        <v>46289</v>
      </c>
      <c r="C284" s="68" t="inlineStr">
        <is>
          <t>Restaurant</t>
        </is>
      </c>
      <c r="D284" s="40" t="inlineStr">
        <is>
          <t>Expense</t>
        </is>
      </c>
      <c r="E284" s="68" t="inlineStr">
        <is>
          <t>Dining out</t>
        </is>
      </c>
      <c r="F284" s="40" t="inlineStr">
        <is>
          <t>Debit card</t>
        </is>
      </c>
      <c r="G284" s="69" t="n">
        <v>25.25</v>
      </c>
      <c r="H284" s="68" t="n"/>
      <c r="I284" s="70">
        <f>IF(B284="","",DATE(YEAR(B284),MONTH(B284),1))</f>
        <v/>
      </c>
      <c r="J284" s="71">
        <f>IF(B284="","",WEEKDAY(B284,2))</f>
        <v/>
      </c>
    </row>
    <row r="285" ht="19" customHeight="1">
      <c r="A285" s="66">
        <f>IF(B285="","",ROW()-5)</f>
        <v/>
      </c>
      <c r="B285" s="67" t="n">
        <v>46289</v>
      </c>
      <c r="C285" s="68" t="inlineStr">
        <is>
          <t>Games</t>
        </is>
      </c>
      <c r="D285" s="40" t="inlineStr">
        <is>
          <t>Expense</t>
        </is>
      </c>
      <c r="E285" s="68" t="inlineStr">
        <is>
          <t>Entertainment</t>
        </is>
      </c>
      <c r="F285" s="40" t="inlineStr">
        <is>
          <t>Credit card</t>
        </is>
      </c>
      <c r="G285" s="69" t="n">
        <v>26.04</v>
      </c>
      <c r="H285" s="68" t="n"/>
      <c r="I285" s="70">
        <f>IF(B285="","",DATE(YEAR(B285),MONTH(B285),1))</f>
        <v/>
      </c>
      <c r="J285" s="71">
        <f>IF(B285="","",WEEKDAY(B285,2))</f>
        <v/>
      </c>
    </row>
    <row r="286" ht="19" customHeight="1">
      <c r="A286" s="66">
        <f>IF(B286="","",ROW()-5)</f>
        <v/>
      </c>
      <c r="B286" s="67" t="n">
        <v>46290</v>
      </c>
      <c r="C286" s="68" t="inlineStr">
        <is>
          <t>Cinema</t>
        </is>
      </c>
      <c r="D286" s="40" t="inlineStr">
        <is>
          <t>Expense</t>
        </is>
      </c>
      <c r="E286" s="68" t="inlineStr">
        <is>
          <t>Entertainment</t>
        </is>
      </c>
      <c r="F286" s="40" t="inlineStr">
        <is>
          <t>Credit card</t>
        </is>
      </c>
      <c r="G286" s="69" t="n">
        <v>17.27</v>
      </c>
      <c r="H286" s="68" t="n"/>
      <c r="I286" s="70">
        <f>IF(B286="","",DATE(YEAR(B286),MONTH(B286),1))</f>
        <v/>
      </c>
      <c r="J286" s="71">
        <f>IF(B286="","",WEEKDAY(B286,2))</f>
        <v/>
      </c>
    </row>
    <row r="287" ht="19" customHeight="1">
      <c r="A287" s="66">
        <f>IF(B287="","",ROW()-5)</f>
        <v/>
      </c>
      <c r="B287" s="67" t="n">
        <v>46292</v>
      </c>
      <c r="C287" s="68" t="inlineStr">
        <is>
          <t>Supermarket</t>
        </is>
      </c>
      <c r="D287" s="40" t="inlineStr">
        <is>
          <t>Expense</t>
        </is>
      </c>
      <c r="E287" s="68" t="inlineStr">
        <is>
          <t>Groceries</t>
        </is>
      </c>
      <c r="F287" s="40" t="inlineStr">
        <is>
          <t>Credit card</t>
        </is>
      </c>
      <c r="G287" s="69" t="n">
        <v>69.5</v>
      </c>
      <c r="H287" s="68" t="n"/>
      <c r="I287" s="70">
        <f>IF(B287="","",DATE(YEAR(B287),MONTH(B287),1))</f>
        <v/>
      </c>
      <c r="J287" s="71">
        <f>IF(B287="","",WEEKDAY(B287,2))</f>
        <v/>
      </c>
    </row>
    <row r="288" ht="19" customHeight="1">
      <c r="A288" s="66">
        <f>IF(B288="","",ROW()-5)</f>
        <v/>
      </c>
      <c r="B288" s="67" t="n">
        <v>46296</v>
      </c>
      <c r="C288" s="68" t="inlineStr">
        <is>
          <t>Monthly salary</t>
        </is>
      </c>
      <c r="D288" s="40" t="inlineStr">
        <is>
          <t>Income</t>
        </is>
      </c>
      <c r="E288" s="68" t="inlineStr">
        <is>
          <t>Salary</t>
        </is>
      </c>
      <c r="F288" s="40" t="inlineStr">
        <is>
          <t>Bank transfer</t>
        </is>
      </c>
      <c r="G288" s="69" t="n">
        <v>4400</v>
      </c>
      <c r="H288" s="68" t="n"/>
      <c r="I288" s="70">
        <f>IF(B288="","",DATE(YEAR(B288),MONTH(B288),1))</f>
        <v/>
      </c>
      <c r="J288" s="71">
        <f>IF(B288="","",WEEKDAY(B288,2))</f>
        <v/>
      </c>
    </row>
    <row r="289" ht="19" customHeight="1">
      <c r="A289" s="66">
        <f>IF(B289="","",ROW()-5)</f>
        <v/>
      </c>
      <c r="B289" s="67" t="n">
        <v>46296</v>
      </c>
      <c r="C289" s="68" t="inlineStr">
        <is>
          <t>Rent</t>
        </is>
      </c>
      <c r="D289" s="40" t="inlineStr">
        <is>
          <t>Expense</t>
        </is>
      </c>
      <c r="E289" s="68" t="inlineStr">
        <is>
          <t>Housing</t>
        </is>
      </c>
      <c r="F289" s="40" t="inlineStr">
        <is>
          <t>Bank transfer</t>
        </is>
      </c>
      <c r="G289" s="69" t="n">
        <v>1350</v>
      </c>
      <c r="H289" s="68" t="n"/>
      <c r="I289" s="70">
        <f>IF(B289="","",DATE(YEAR(B289),MONTH(B289),1))</f>
        <v/>
      </c>
      <c r="J289" s="71">
        <f>IF(B289="","",WEEKDAY(B289,2))</f>
        <v/>
      </c>
    </row>
    <row r="290" ht="19" customHeight="1">
      <c r="A290" s="66">
        <f>IF(B290="","",ROW()-5)</f>
        <v/>
      </c>
      <c r="B290" s="67" t="n">
        <v>46296</v>
      </c>
      <c r="C290" s="68" t="inlineStr">
        <is>
          <t>Coffee &amp; lunch</t>
        </is>
      </c>
      <c r="D290" s="40" t="inlineStr">
        <is>
          <t>Expense</t>
        </is>
      </c>
      <c r="E290" s="68" t="inlineStr">
        <is>
          <t>Dining out</t>
        </is>
      </c>
      <c r="F290" s="40" t="inlineStr">
        <is>
          <t>Cash</t>
        </is>
      </c>
      <c r="G290" s="69" t="n">
        <v>36.66</v>
      </c>
      <c r="H290" s="68" t="n"/>
      <c r="I290" s="70">
        <f>IF(B290="","",DATE(YEAR(B290),MONTH(B290),1))</f>
        <v/>
      </c>
      <c r="J290" s="71">
        <f>IF(B290="","",WEEKDAY(B290,2))</f>
        <v/>
      </c>
    </row>
    <row r="291" ht="19" customHeight="1">
      <c r="A291" s="66">
        <f>IF(B291="","",ROW()-5)</f>
        <v/>
      </c>
      <c r="B291" s="67" t="n">
        <v>46297</v>
      </c>
      <c r="C291" s="68" t="inlineStr">
        <is>
          <t>Supermarket</t>
        </is>
      </c>
      <c r="D291" s="40" t="inlineStr">
        <is>
          <t>Expense</t>
        </is>
      </c>
      <c r="E291" s="68" t="inlineStr">
        <is>
          <t>Groceries</t>
        </is>
      </c>
      <c r="F291" s="40" t="inlineStr">
        <is>
          <t>Debit card</t>
        </is>
      </c>
      <c r="G291" s="69" t="n">
        <v>110.72</v>
      </c>
      <c r="H291" s="68" t="n"/>
      <c r="I291" s="70">
        <f>IF(B291="","",DATE(YEAR(B291),MONTH(B291),1))</f>
        <v/>
      </c>
      <c r="J291" s="71">
        <f>IF(B291="","",WEEKDAY(B291,2))</f>
        <v/>
      </c>
    </row>
    <row r="292" ht="19" customHeight="1">
      <c r="A292" s="66">
        <f>IF(B292="","",ROW()-5)</f>
        <v/>
      </c>
      <c r="B292" s="67" t="n">
        <v>46298</v>
      </c>
      <c r="C292" s="68" t="inlineStr">
        <is>
          <t>Fuel</t>
        </is>
      </c>
      <c r="D292" s="40" t="inlineStr">
        <is>
          <t>Expense</t>
        </is>
      </c>
      <c r="E292" s="68" t="inlineStr">
        <is>
          <t>Transport</t>
        </is>
      </c>
      <c r="F292" s="40" t="inlineStr">
        <is>
          <t>Debit card</t>
        </is>
      </c>
      <c r="G292" s="69" t="n">
        <v>31.28</v>
      </c>
      <c r="H292" s="68" t="n"/>
      <c r="I292" s="70">
        <f>IF(B292="","",DATE(YEAR(B292),MONTH(B292),1))</f>
        <v/>
      </c>
      <c r="J292" s="71">
        <f>IF(B292="","",WEEKDAY(B292,2))</f>
        <v/>
      </c>
    </row>
    <row r="293" ht="19" customHeight="1">
      <c r="A293" s="66">
        <f>IF(B293="","",ROW()-5)</f>
        <v/>
      </c>
      <c r="B293" s="67" t="n">
        <v>46300</v>
      </c>
      <c r="C293" s="68" t="inlineStr">
        <is>
          <t>Games</t>
        </is>
      </c>
      <c r="D293" s="40" t="inlineStr">
        <is>
          <t>Expense</t>
        </is>
      </c>
      <c r="E293" s="68" t="inlineStr">
        <is>
          <t>Entertainment</t>
        </is>
      </c>
      <c r="F293" s="40" t="inlineStr">
        <is>
          <t>Credit card</t>
        </is>
      </c>
      <c r="G293" s="69" t="n">
        <v>14.46</v>
      </c>
      <c r="H293" s="68" t="n"/>
      <c r="I293" s="70">
        <f>IF(B293="","",DATE(YEAR(B293),MONTH(B293),1))</f>
        <v/>
      </c>
      <c r="J293" s="71">
        <f>IF(B293="","",WEEKDAY(B293,2))</f>
        <v/>
      </c>
    </row>
    <row r="294" ht="19" customHeight="1">
      <c r="A294" s="66">
        <f>IF(B294="","",ROW()-5)</f>
        <v/>
      </c>
      <c r="B294" s="67" t="n">
        <v>46300</v>
      </c>
      <c r="C294" s="68" t="inlineStr">
        <is>
          <t>Credit card &amp; loan payments</t>
        </is>
      </c>
      <c r="D294" s="40" t="inlineStr">
        <is>
          <t>Expense</t>
        </is>
      </c>
      <c r="E294" s="68" t="inlineStr">
        <is>
          <t>Debt payments</t>
        </is>
      </c>
      <c r="F294" s="40" t="inlineStr">
        <is>
          <t>Bank transfer</t>
        </is>
      </c>
      <c r="G294" s="69" t="n">
        <v>560</v>
      </c>
      <c r="H294" s="68" t="n"/>
      <c r="I294" s="70">
        <f>IF(B294="","",DATE(YEAR(B294),MONTH(B294),1))</f>
        <v/>
      </c>
      <c r="J294" s="71">
        <f>IF(B294="","",WEEKDAY(B294,2))</f>
        <v/>
      </c>
    </row>
    <row r="295" ht="19" customHeight="1">
      <c r="A295" s="66">
        <f>IF(B295="","",ROW()-5)</f>
        <v/>
      </c>
      <c r="B295" s="67" t="n">
        <v>46301</v>
      </c>
      <c r="C295" s="68" t="inlineStr">
        <is>
          <t>Takeaway</t>
        </is>
      </c>
      <c r="D295" s="40" t="inlineStr">
        <is>
          <t>Expense</t>
        </is>
      </c>
      <c r="E295" s="68" t="inlineStr">
        <is>
          <t>Dining out</t>
        </is>
      </c>
      <c r="F295" s="40" t="inlineStr">
        <is>
          <t>Debit card</t>
        </is>
      </c>
      <c r="G295" s="69" t="n">
        <v>55.41</v>
      </c>
      <c r="H295" s="68" t="n"/>
      <c r="I295" s="70">
        <f>IF(B295="","",DATE(YEAR(B295),MONTH(B295),1))</f>
        <v/>
      </c>
      <c r="J295" s="71">
        <f>IF(B295="","",WEEKDAY(B295,2))</f>
        <v/>
      </c>
    </row>
    <row r="296" ht="19" customHeight="1">
      <c r="A296" s="66">
        <f>IF(B296="","",ROW()-5)</f>
        <v/>
      </c>
      <c r="B296" s="67" t="n">
        <v>46302</v>
      </c>
      <c r="C296" s="68" t="inlineStr">
        <is>
          <t>Supermarket</t>
        </is>
      </c>
      <c r="D296" s="40" t="inlineStr">
        <is>
          <t>Expense</t>
        </is>
      </c>
      <c r="E296" s="68" t="inlineStr">
        <is>
          <t>Groceries</t>
        </is>
      </c>
      <c r="F296" s="40" t="inlineStr">
        <is>
          <t>Debit card</t>
        </is>
      </c>
      <c r="G296" s="69" t="n">
        <v>123.12</v>
      </c>
      <c r="H296" s="68" t="n"/>
      <c r="I296" s="70">
        <f>IF(B296="","",DATE(YEAR(B296),MONTH(B296),1))</f>
        <v/>
      </c>
      <c r="J296" s="71">
        <f>IF(B296="","",WEEKDAY(B296,2))</f>
        <v/>
      </c>
    </row>
    <row r="297" ht="19" customHeight="1">
      <c r="A297" s="66">
        <f>IF(B297="","",ROW()-5)</f>
        <v/>
      </c>
      <c r="B297" s="67" t="n">
        <v>46302</v>
      </c>
      <c r="C297" s="68" t="inlineStr">
        <is>
          <t>Takeaway</t>
        </is>
      </c>
      <c r="D297" s="40" t="inlineStr">
        <is>
          <t>Expense</t>
        </is>
      </c>
      <c r="E297" s="68" t="inlineStr">
        <is>
          <t>Dining out</t>
        </is>
      </c>
      <c r="F297" s="40" t="inlineStr">
        <is>
          <t>Debit card</t>
        </is>
      </c>
      <c r="G297" s="69" t="n">
        <v>19.88</v>
      </c>
      <c r="H297" s="68" t="n"/>
      <c r="I297" s="70">
        <f>IF(B297="","",DATE(YEAR(B297),MONTH(B297),1))</f>
        <v/>
      </c>
      <c r="J297" s="71">
        <f>IF(B297="","",WEEKDAY(B297,2))</f>
        <v/>
      </c>
    </row>
    <row r="298" ht="19" customHeight="1">
      <c r="A298" s="66">
        <f>IF(B298="","",ROW()-5)</f>
        <v/>
      </c>
      <c r="B298" s="67" t="n">
        <v>46302</v>
      </c>
      <c r="C298" s="68" t="inlineStr">
        <is>
          <t>Takeaway</t>
        </is>
      </c>
      <c r="D298" s="40" t="inlineStr">
        <is>
          <t>Expense</t>
        </is>
      </c>
      <c r="E298" s="68" t="inlineStr">
        <is>
          <t>Dining out</t>
        </is>
      </c>
      <c r="F298" s="40" t="inlineStr">
        <is>
          <t>Debit card</t>
        </is>
      </c>
      <c r="G298" s="69" t="n">
        <v>36.3</v>
      </c>
      <c r="H298" s="68" t="n"/>
      <c r="I298" s="70">
        <f>IF(B298="","",DATE(YEAR(B298),MONTH(B298),1))</f>
        <v/>
      </c>
      <c r="J298" s="71">
        <f>IF(B298="","",WEEKDAY(B298,2))</f>
        <v/>
      </c>
    </row>
    <row r="299" ht="19" customHeight="1">
      <c r="A299" s="66">
        <f>IF(B299="","",ROW()-5)</f>
        <v/>
      </c>
      <c r="B299" s="67" t="n">
        <v>46303</v>
      </c>
      <c r="C299" s="68" t="inlineStr">
        <is>
          <t>Electricity &amp; gas</t>
        </is>
      </c>
      <c r="D299" s="40" t="inlineStr">
        <is>
          <t>Expense</t>
        </is>
      </c>
      <c r="E299" s="68" t="inlineStr">
        <is>
          <t>Utilities</t>
        </is>
      </c>
      <c r="F299" s="40" t="inlineStr">
        <is>
          <t>Debit card</t>
        </is>
      </c>
      <c r="G299" s="69" t="n">
        <v>112.66</v>
      </c>
      <c r="H299" s="68" t="n"/>
      <c r="I299" s="70">
        <f>IF(B299="","",DATE(YEAR(B299),MONTH(B299),1))</f>
        <v/>
      </c>
      <c r="J299" s="71">
        <f>IF(B299="","",WEEKDAY(B299,2))</f>
        <v/>
      </c>
    </row>
    <row r="300" ht="19" customHeight="1">
      <c r="A300" s="66">
        <f>IF(B300="","",ROW()-5)</f>
        <v/>
      </c>
      <c r="B300" s="67" t="n">
        <v>46304</v>
      </c>
      <c r="C300" s="68" t="inlineStr">
        <is>
          <t>Pharmacy / doctor</t>
        </is>
      </c>
      <c r="D300" s="40" t="inlineStr">
        <is>
          <t>Expense</t>
        </is>
      </c>
      <c r="E300" s="68" t="inlineStr">
        <is>
          <t>Health</t>
        </is>
      </c>
      <c r="F300" s="40" t="inlineStr">
        <is>
          <t>Debit card</t>
        </is>
      </c>
      <c r="G300" s="69" t="n">
        <v>44.35</v>
      </c>
      <c r="H300" s="68" t="n"/>
      <c r="I300" s="70">
        <f>IF(B300="","",DATE(YEAR(B300),MONTH(B300),1))</f>
        <v/>
      </c>
      <c r="J300" s="71">
        <f>IF(B300="","",WEEKDAY(B300,2))</f>
        <v/>
      </c>
    </row>
    <row r="301" ht="19" customHeight="1">
      <c r="A301" s="66">
        <f>IF(B301="","",ROW()-5)</f>
        <v/>
      </c>
      <c r="B301" s="67" t="n">
        <v>46304</v>
      </c>
      <c r="C301" s="68" t="inlineStr">
        <is>
          <t>Concert</t>
        </is>
      </c>
      <c r="D301" s="40" t="inlineStr">
        <is>
          <t>Expense</t>
        </is>
      </c>
      <c r="E301" s="68" t="inlineStr">
        <is>
          <t>Entertainment</t>
        </is>
      </c>
      <c r="F301" s="40" t="inlineStr">
        <is>
          <t>Credit card</t>
        </is>
      </c>
      <c r="G301" s="69" t="n">
        <v>21.39</v>
      </c>
      <c r="H301" s="68" t="n"/>
      <c r="I301" s="70">
        <f>IF(B301="","",DATE(YEAR(B301),MONTH(B301),1))</f>
        <v/>
      </c>
      <c r="J301" s="71">
        <f>IF(B301="","",WEEKDAY(B301,2))</f>
        <v/>
      </c>
    </row>
    <row r="302" ht="19" customHeight="1">
      <c r="A302" s="66">
        <f>IF(B302="","",ROW()-5)</f>
        <v/>
      </c>
      <c r="B302" s="67" t="n">
        <v>46304</v>
      </c>
      <c r="C302" s="68" t="inlineStr">
        <is>
          <t>Haircut / toiletries</t>
        </is>
      </c>
      <c r="D302" s="40" t="inlineStr">
        <is>
          <t>Expense</t>
        </is>
      </c>
      <c r="E302" s="68" t="inlineStr">
        <is>
          <t>Personal care</t>
        </is>
      </c>
      <c r="F302" s="40" t="inlineStr">
        <is>
          <t>Debit card</t>
        </is>
      </c>
      <c r="G302" s="69" t="n">
        <v>19.66</v>
      </c>
      <c r="H302" s="68" t="n"/>
      <c r="I302" s="70">
        <f>IF(B302="","",DATE(YEAR(B302),MONTH(B302),1))</f>
        <v/>
      </c>
      <c r="J302" s="71">
        <f>IF(B302="","",WEEKDAY(B302,2))</f>
        <v/>
      </c>
    </row>
    <row r="303" ht="19" customHeight="1">
      <c r="A303" s="66">
        <f>IF(B303="","",ROW()-5)</f>
        <v/>
      </c>
      <c r="B303" s="67" t="n">
        <v>46305</v>
      </c>
      <c r="C303" s="68" t="inlineStr">
        <is>
          <t>Public transport pass</t>
        </is>
      </c>
      <c r="D303" s="40" t="inlineStr">
        <is>
          <t>Expense</t>
        </is>
      </c>
      <c r="E303" s="68" t="inlineStr">
        <is>
          <t>Transport</t>
        </is>
      </c>
      <c r="F303" s="40" t="inlineStr">
        <is>
          <t>Debit card</t>
        </is>
      </c>
      <c r="G303" s="69" t="n">
        <v>41.19</v>
      </c>
      <c r="H303" s="68" t="n"/>
      <c r="I303" s="70">
        <f>IF(B303="","",DATE(YEAR(B303),MONTH(B303),1))</f>
        <v/>
      </c>
      <c r="J303" s="71">
        <f>IF(B303="","",WEEKDAY(B303,2))</f>
        <v/>
      </c>
    </row>
    <row r="304" ht="19" customHeight="1">
      <c r="A304" s="66">
        <f>IF(B304="","",ROW()-5)</f>
        <v/>
      </c>
      <c r="B304" s="67" t="n">
        <v>46306</v>
      </c>
      <c r="C304" s="68" t="inlineStr">
        <is>
          <t>Restaurant</t>
        </is>
      </c>
      <c r="D304" s="40" t="inlineStr">
        <is>
          <t>Expense</t>
        </is>
      </c>
      <c r="E304" s="68" t="inlineStr">
        <is>
          <t>Dining out</t>
        </is>
      </c>
      <c r="F304" s="40" t="inlineStr">
        <is>
          <t>Debit card</t>
        </is>
      </c>
      <c r="G304" s="69" t="n">
        <v>40.93</v>
      </c>
      <c r="H304" s="68" t="n"/>
      <c r="I304" s="70">
        <f>IF(B304="","",DATE(YEAR(B304),MONTH(B304),1))</f>
        <v/>
      </c>
      <c r="J304" s="71">
        <f>IF(B304="","",WEEKDAY(B304,2))</f>
        <v/>
      </c>
    </row>
    <row r="305" ht="19" customHeight="1">
      <c r="A305" s="66">
        <f>IF(B305="","",ROW()-5)</f>
        <v/>
      </c>
      <c r="B305" s="67" t="n">
        <v>46307</v>
      </c>
      <c r="C305" s="68" t="inlineStr">
        <is>
          <t>Internet</t>
        </is>
      </c>
      <c r="D305" s="40" t="inlineStr">
        <is>
          <t>Expense</t>
        </is>
      </c>
      <c r="E305" s="68" t="inlineStr">
        <is>
          <t>Utilities</t>
        </is>
      </c>
      <c r="F305" s="40" t="inlineStr">
        <is>
          <t>Debit card</t>
        </is>
      </c>
      <c r="G305" s="69" t="n">
        <v>55</v>
      </c>
      <c r="H305" s="68" t="n"/>
      <c r="I305" s="70">
        <f>IF(B305="","",DATE(YEAR(B305),MONTH(B305),1))</f>
        <v/>
      </c>
      <c r="J305" s="71">
        <f>IF(B305="","",WEEKDAY(B305,2))</f>
        <v/>
      </c>
    </row>
    <row r="306" ht="19" customHeight="1">
      <c r="A306" s="66">
        <f>IF(B306="","",ROW()-5)</f>
        <v/>
      </c>
      <c r="B306" s="67" t="n">
        <v>46307</v>
      </c>
      <c r="C306" s="68" t="inlineStr">
        <is>
          <t>Supermarket</t>
        </is>
      </c>
      <c r="D306" s="40" t="inlineStr">
        <is>
          <t>Expense</t>
        </is>
      </c>
      <c r="E306" s="68" t="inlineStr">
        <is>
          <t>Groceries</t>
        </is>
      </c>
      <c r="F306" s="40" t="inlineStr">
        <is>
          <t>Credit card</t>
        </is>
      </c>
      <c r="G306" s="69" t="n">
        <v>68.25</v>
      </c>
      <c r="H306" s="68" t="n"/>
      <c r="I306" s="70">
        <f>IF(B306="","",DATE(YEAR(B306),MONTH(B306),1))</f>
        <v/>
      </c>
      <c r="J306" s="71">
        <f>IF(B306="","",WEEKDAY(B306,2))</f>
        <v/>
      </c>
    </row>
    <row r="307" ht="19" customHeight="1">
      <c r="A307" s="66">
        <f>IF(B307="","",ROW()-5)</f>
        <v/>
      </c>
      <c r="B307" s="67" t="n">
        <v>46307</v>
      </c>
      <c r="C307" s="68" t="inlineStr">
        <is>
          <t>Coffee &amp; lunch</t>
        </is>
      </c>
      <c r="D307" s="40" t="inlineStr">
        <is>
          <t>Expense</t>
        </is>
      </c>
      <c r="E307" s="68" t="inlineStr">
        <is>
          <t>Dining out</t>
        </is>
      </c>
      <c r="F307" s="40" t="inlineStr">
        <is>
          <t>Credit card</t>
        </is>
      </c>
      <c r="G307" s="69" t="n">
        <v>42.29</v>
      </c>
      <c r="H307" s="68" t="n"/>
      <c r="I307" s="70">
        <f>IF(B307="","",DATE(YEAR(B307),MONTH(B307),1))</f>
        <v/>
      </c>
      <c r="J307" s="71">
        <f>IF(B307="","",WEEKDAY(B307,2))</f>
        <v/>
      </c>
    </row>
    <row r="308" ht="19" customHeight="1">
      <c r="A308" s="66">
        <f>IF(B308="","",ROW()-5)</f>
        <v/>
      </c>
      <c r="B308" s="67" t="n">
        <v>46308</v>
      </c>
      <c r="C308" s="68" t="inlineStr">
        <is>
          <t>Takeaway</t>
        </is>
      </c>
      <c r="D308" s="40" t="inlineStr">
        <is>
          <t>Expense</t>
        </is>
      </c>
      <c r="E308" s="68" t="inlineStr">
        <is>
          <t>Dining out</t>
        </is>
      </c>
      <c r="F308" s="40" t="inlineStr">
        <is>
          <t>Cash</t>
        </is>
      </c>
      <c r="G308" s="69" t="n">
        <v>22.11</v>
      </c>
      <c r="H308" s="68" t="n"/>
      <c r="I308" s="70">
        <f>IF(B308="","",DATE(YEAR(B308),MONTH(B308),1))</f>
        <v/>
      </c>
      <c r="J308" s="71">
        <f>IF(B308="","",WEEKDAY(B308,2))</f>
        <v/>
      </c>
    </row>
    <row r="309" ht="19" customHeight="1">
      <c r="A309" s="66">
        <f>IF(B309="","",ROW()-5)</f>
        <v/>
      </c>
      <c r="B309" s="67" t="n">
        <v>46309</v>
      </c>
      <c r="C309" s="68" t="inlineStr">
        <is>
          <t>Mobile plan</t>
        </is>
      </c>
      <c r="D309" s="40" t="inlineStr">
        <is>
          <t>Expense</t>
        </is>
      </c>
      <c r="E309" s="68" t="inlineStr">
        <is>
          <t>Utilities</t>
        </is>
      </c>
      <c r="F309" s="40" t="inlineStr">
        <is>
          <t>Debit card</t>
        </is>
      </c>
      <c r="G309" s="69" t="n">
        <v>40</v>
      </c>
      <c r="H309" s="68" t="n"/>
      <c r="I309" s="70">
        <f>IF(B309="","",DATE(YEAR(B309),MONTH(B309),1))</f>
        <v/>
      </c>
      <c r="J309" s="71">
        <f>IF(B309="","",WEEKDAY(B309,2))</f>
        <v/>
      </c>
    </row>
    <row r="310" ht="19" customHeight="1">
      <c r="A310" s="66">
        <f>IF(B310="","",ROW()-5)</f>
        <v/>
      </c>
      <c r="B310" s="67" t="n">
        <v>46310</v>
      </c>
      <c r="C310" s="68" t="inlineStr">
        <is>
          <t>Car insurance</t>
        </is>
      </c>
      <c r="D310" s="40" t="inlineStr">
        <is>
          <t>Expense</t>
        </is>
      </c>
      <c r="E310" s="68" t="inlineStr">
        <is>
          <t>Insurance</t>
        </is>
      </c>
      <c r="F310" s="40" t="inlineStr">
        <is>
          <t>Bank transfer</t>
        </is>
      </c>
      <c r="G310" s="69" t="n">
        <v>95</v>
      </c>
      <c r="H310" s="68" t="n"/>
      <c r="I310" s="70">
        <f>IF(B310="","",DATE(YEAR(B310),MONTH(B310),1))</f>
        <v/>
      </c>
      <c r="J310" s="71">
        <f>IF(B310="","",WEEKDAY(B310,2))</f>
        <v/>
      </c>
    </row>
    <row r="311" ht="19" customHeight="1">
      <c r="A311" s="66">
        <f>IF(B311="","",ROW()-5)</f>
        <v/>
      </c>
      <c r="B311" s="67" t="n">
        <v>46311</v>
      </c>
      <c r="C311" s="68" t="inlineStr">
        <is>
          <t>Cinema</t>
        </is>
      </c>
      <c r="D311" s="40" t="inlineStr">
        <is>
          <t>Expense</t>
        </is>
      </c>
      <c r="E311" s="68" t="inlineStr">
        <is>
          <t>Entertainment</t>
        </is>
      </c>
      <c r="F311" s="40" t="inlineStr">
        <is>
          <t>Credit card</t>
        </is>
      </c>
      <c r="G311" s="69" t="n">
        <v>35.4</v>
      </c>
      <c r="H311" s="68" t="n"/>
      <c r="I311" s="70">
        <f>IF(B311="","",DATE(YEAR(B311),MONTH(B311),1))</f>
        <v/>
      </c>
      <c r="J311" s="71">
        <f>IF(B311="","",WEEKDAY(B311,2))</f>
        <v/>
      </c>
    </row>
    <row r="312" ht="19" customHeight="1">
      <c r="A312" s="66">
        <f>IF(B312="","",ROW()-5)</f>
        <v/>
      </c>
      <c r="B312" s="67" t="n">
        <v>46312</v>
      </c>
      <c r="C312" s="68" t="inlineStr">
        <is>
          <t>Supermarket</t>
        </is>
      </c>
      <c r="D312" s="40" t="inlineStr">
        <is>
          <t>Expense</t>
        </is>
      </c>
      <c r="E312" s="68" t="inlineStr">
        <is>
          <t>Groceries</t>
        </is>
      </c>
      <c r="F312" s="40" t="inlineStr">
        <is>
          <t>Credit card</t>
        </is>
      </c>
      <c r="G312" s="69" t="n">
        <v>65.66</v>
      </c>
      <c r="H312" s="68" t="n"/>
      <c r="I312" s="70">
        <f>IF(B312="","",DATE(YEAR(B312),MONTH(B312),1))</f>
        <v/>
      </c>
      <c r="J312" s="71">
        <f>IF(B312="","",WEEKDAY(B312,2))</f>
        <v/>
      </c>
    </row>
    <row r="313" ht="19" customHeight="1">
      <c r="A313" s="66">
        <f>IF(B313="","",ROW()-5)</f>
        <v/>
      </c>
      <c r="B313" s="67" t="n">
        <v>46312</v>
      </c>
      <c r="C313" s="68" t="inlineStr">
        <is>
          <t>Parking</t>
        </is>
      </c>
      <c r="D313" s="40" t="inlineStr">
        <is>
          <t>Expense</t>
        </is>
      </c>
      <c r="E313" s="68" t="inlineStr">
        <is>
          <t>Transport</t>
        </is>
      </c>
      <c r="F313" s="40" t="inlineStr">
        <is>
          <t>Debit card</t>
        </is>
      </c>
      <c r="G313" s="69" t="n">
        <v>20.67</v>
      </c>
      <c r="H313" s="68" t="n"/>
      <c r="I313" s="70">
        <f>IF(B313="","",DATE(YEAR(B313),MONTH(B313),1))</f>
        <v/>
      </c>
      <c r="J313" s="71">
        <f>IF(B313="","",WEEKDAY(B313,2))</f>
        <v/>
      </c>
    </row>
    <row r="314" ht="19" customHeight="1">
      <c r="A314" s="66">
        <f>IF(B314="","",ROW()-5)</f>
        <v/>
      </c>
      <c r="B314" s="67" t="n">
        <v>46313</v>
      </c>
      <c r="C314" s="68" t="inlineStr">
        <is>
          <t>Birthday gift</t>
        </is>
      </c>
      <c r="D314" s="40" t="inlineStr">
        <is>
          <t>Expense</t>
        </is>
      </c>
      <c r="E314" s="68" t="inlineStr">
        <is>
          <t>Gifts &amp; donations</t>
        </is>
      </c>
      <c r="F314" s="40" t="inlineStr">
        <is>
          <t>Debit card</t>
        </is>
      </c>
      <c r="G314" s="69" t="n">
        <v>88.39</v>
      </c>
      <c r="H314" s="68" t="n"/>
      <c r="I314" s="70">
        <f>IF(B314="","",DATE(YEAR(B314),MONTH(B314),1))</f>
        <v/>
      </c>
      <c r="J314" s="71">
        <f>IF(B314="","",WEEKDAY(B314,2))</f>
        <v/>
      </c>
    </row>
    <row r="315" ht="19" customHeight="1">
      <c r="A315" s="66">
        <f>IF(B315="","",ROW()-5)</f>
        <v/>
      </c>
      <c r="B315" s="67" t="n">
        <v>46315</v>
      </c>
      <c r="C315" s="68" t="inlineStr">
        <is>
          <t>Streaming &amp; apps</t>
        </is>
      </c>
      <c r="D315" s="40" t="inlineStr">
        <is>
          <t>Expense</t>
        </is>
      </c>
      <c r="E315" s="68" t="inlineStr">
        <is>
          <t>Subscriptions</t>
        </is>
      </c>
      <c r="F315" s="40" t="inlineStr">
        <is>
          <t>Credit card</t>
        </is>
      </c>
      <c r="G315" s="69" t="n">
        <v>47</v>
      </c>
      <c r="H315" s="68" t="n"/>
      <c r="I315" s="70">
        <f>IF(B315="","",DATE(YEAR(B315),MONTH(B315),1))</f>
        <v/>
      </c>
      <c r="J315" s="71">
        <f>IF(B315="","",WEEKDAY(B315,2))</f>
        <v/>
      </c>
    </row>
    <row r="316" ht="19" customHeight="1">
      <c r="A316" s="66">
        <f>IF(B316="","",ROW()-5)</f>
        <v/>
      </c>
      <c r="B316" s="67" t="n">
        <v>46317</v>
      </c>
      <c r="C316" s="68" t="inlineStr">
        <is>
          <t>Supermarket</t>
        </is>
      </c>
      <c r="D316" s="40" t="inlineStr">
        <is>
          <t>Expense</t>
        </is>
      </c>
      <c r="E316" s="68" t="inlineStr">
        <is>
          <t>Groceries</t>
        </is>
      </c>
      <c r="F316" s="40" t="inlineStr">
        <is>
          <t>Debit card</t>
        </is>
      </c>
      <c r="G316" s="69" t="n">
        <v>105.81</v>
      </c>
      <c r="H316" s="68" t="n"/>
      <c r="I316" s="70">
        <f>IF(B316="","",DATE(YEAR(B316),MONTH(B316),1))</f>
        <v/>
      </c>
      <c r="J316" s="71">
        <f>IF(B316="","",WEEKDAY(B316,2))</f>
        <v/>
      </c>
    </row>
    <row r="317" ht="19" customHeight="1">
      <c r="A317" s="66">
        <f>IF(B317="","",ROW()-5)</f>
        <v/>
      </c>
      <c r="B317" s="67" t="n">
        <v>46318</v>
      </c>
      <c r="C317" s="68" t="inlineStr">
        <is>
          <t>Freelance project</t>
        </is>
      </c>
      <c r="D317" s="40" t="inlineStr">
        <is>
          <t>Income</t>
        </is>
      </c>
      <c r="E317" s="68" t="inlineStr">
        <is>
          <t>Freelance</t>
        </is>
      </c>
      <c r="F317" s="40" t="inlineStr">
        <is>
          <t>Bank transfer</t>
        </is>
      </c>
      <c r="G317" s="69" t="n">
        <v>443.37</v>
      </c>
      <c r="H317" s="68" t="n"/>
      <c r="I317" s="70">
        <f>IF(B317="","",DATE(YEAR(B317),MONTH(B317),1))</f>
        <v/>
      </c>
      <c r="J317" s="71">
        <f>IF(B317="","",WEEKDAY(B317,2))</f>
        <v/>
      </c>
    </row>
    <row r="318" ht="19" customHeight="1">
      <c r="A318" s="66">
        <f>IF(B318="","",ROW()-5)</f>
        <v/>
      </c>
      <c r="B318" s="67" t="n">
        <v>46318</v>
      </c>
      <c r="C318" s="68" t="inlineStr">
        <is>
          <t>Clothing</t>
        </is>
      </c>
      <c r="D318" s="40" t="inlineStr">
        <is>
          <t>Expense</t>
        </is>
      </c>
      <c r="E318" s="68" t="inlineStr">
        <is>
          <t>Shopping</t>
        </is>
      </c>
      <c r="F318" s="40" t="inlineStr">
        <is>
          <t>Credit card</t>
        </is>
      </c>
      <c r="G318" s="69" t="n">
        <v>125.86</v>
      </c>
      <c r="H318" s="68" t="n"/>
      <c r="I318" s="70">
        <f>IF(B318="","",DATE(YEAR(B318),MONTH(B318),1))</f>
        <v/>
      </c>
      <c r="J318" s="71">
        <f>IF(B318="","",WEEKDAY(B318,2))</f>
        <v/>
      </c>
    </row>
    <row r="319" ht="19" customHeight="1">
      <c r="A319" s="66">
        <f>IF(B319="","",ROW()-5)</f>
        <v/>
      </c>
      <c r="B319" s="67" t="n">
        <v>46322</v>
      </c>
      <c r="C319" s="68" t="inlineStr">
        <is>
          <t>Supermarket</t>
        </is>
      </c>
      <c r="D319" s="40" t="inlineStr">
        <is>
          <t>Expense</t>
        </is>
      </c>
      <c r="E319" s="68" t="inlineStr">
        <is>
          <t>Groceries</t>
        </is>
      </c>
      <c r="F319" s="40" t="inlineStr">
        <is>
          <t>Credit card</t>
        </is>
      </c>
      <c r="G319" s="69" t="n">
        <v>89.02</v>
      </c>
      <c r="H319" s="68" t="n"/>
      <c r="I319" s="70">
        <f>IF(B319="","",DATE(YEAR(B319),MONTH(B319),1))</f>
        <v/>
      </c>
      <c r="J319" s="71">
        <f>IF(B319="","",WEEKDAY(B319,2))</f>
        <v/>
      </c>
    </row>
    <row r="320" ht="19" customHeight="1">
      <c r="A320" s="66">
        <f>IF(B320="","",ROW()-5)</f>
        <v/>
      </c>
      <c r="B320" s="67" t="n">
        <v>46322</v>
      </c>
      <c r="C320" s="68" t="inlineStr">
        <is>
          <t>Restaurant</t>
        </is>
      </c>
      <c r="D320" s="40" t="inlineStr">
        <is>
          <t>Expense</t>
        </is>
      </c>
      <c r="E320" s="68" t="inlineStr">
        <is>
          <t>Dining out</t>
        </is>
      </c>
      <c r="F320" s="40" t="inlineStr">
        <is>
          <t>Cash</t>
        </is>
      </c>
      <c r="G320" s="69" t="n">
        <v>21.32</v>
      </c>
      <c r="H320" s="68" t="n"/>
      <c r="I320" s="70">
        <f>IF(B320="","",DATE(YEAR(B320),MONTH(B320),1))</f>
        <v/>
      </c>
      <c r="J320" s="71">
        <f>IF(B320="","",WEEKDAY(B320,2))</f>
        <v/>
      </c>
    </row>
    <row r="321" ht="19" customHeight="1">
      <c r="A321" s="66">
        <f>IF(B321="","",ROW()-5)</f>
        <v/>
      </c>
      <c r="B321" s="67" t="n"/>
      <c r="C321" s="68" t="n"/>
      <c r="D321" s="40" t="n"/>
      <c r="E321" s="68" t="n"/>
      <c r="F321" s="40" t="n"/>
      <c r="G321" s="69" t="n"/>
      <c r="H321" s="68" t="n"/>
      <c r="I321" s="70">
        <f>IF(B321="","",DATE(YEAR(B321),MONTH(B321),1))</f>
        <v/>
      </c>
      <c r="J321" s="71">
        <f>IF(B321="","",WEEKDAY(B321,2))</f>
        <v/>
      </c>
    </row>
    <row r="322" ht="19" customHeight="1">
      <c r="A322" s="66">
        <f>IF(B322="","",ROW()-5)</f>
        <v/>
      </c>
      <c r="B322" s="67" t="n"/>
      <c r="C322" s="68" t="n"/>
      <c r="D322" s="40" t="n"/>
      <c r="E322" s="68" t="n"/>
      <c r="F322" s="40" t="n"/>
      <c r="G322" s="69" t="n"/>
      <c r="H322" s="68" t="n"/>
      <c r="I322" s="70">
        <f>IF(B322="","",DATE(YEAR(B322),MONTH(B322),1))</f>
        <v/>
      </c>
      <c r="J322" s="71">
        <f>IF(B322="","",WEEKDAY(B322,2))</f>
        <v/>
      </c>
    </row>
    <row r="323" ht="19" customHeight="1">
      <c r="A323" s="66">
        <f>IF(B323="","",ROW()-5)</f>
        <v/>
      </c>
      <c r="B323" s="67" t="n"/>
      <c r="C323" s="68" t="n"/>
      <c r="D323" s="40" t="n"/>
      <c r="E323" s="68" t="n"/>
      <c r="F323" s="40" t="n"/>
      <c r="G323" s="69" t="n"/>
      <c r="H323" s="68" t="n"/>
      <c r="I323" s="70">
        <f>IF(B323="","",DATE(YEAR(B323),MONTH(B323),1))</f>
        <v/>
      </c>
      <c r="J323" s="71">
        <f>IF(B323="","",WEEKDAY(B323,2))</f>
        <v/>
      </c>
    </row>
    <row r="324" ht="19" customHeight="1">
      <c r="A324" s="66">
        <f>IF(B324="","",ROW()-5)</f>
        <v/>
      </c>
      <c r="B324" s="67" t="n"/>
      <c r="C324" s="68" t="n"/>
      <c r="D324" s="40" t="n"/>
      <c r="E324" s="68" t="n"/>
      <c r="F324" s="40" t="n"/>
      <c r="G324" s="69" t="n"/>
      <c r="H324" s="68" t="n"/>
      <c r="I324" s="70">
        <f>IF(B324="","",DATE(YEAR(B324),MONTH(B324),1))</f>
        <v/>
      </c>
      <c r="J324" s="71">
        <f>IF(B324="","",WEEKDAY(B324,2))</f>
        <v/>
      </c>
    </row>
    <row r="325" ht="19" customHeight="1">
      <c r="A325" s="66">
        <f>IF(B325="","",ROW()-5)</f>
        <v/>
      </c>
      <c r="B325" s="67" t="n"/>
      <c r="C325" s="68" t="n"/>
      <c r="D325" s="40" t="n"/>
      <c r="E325" s="68" t="n"/>
      <c r="F325" s="40" t="n"/>
      <c r="G325" s="69" t="n"/>
      <c r="H325" s="68" t="n"/>
      <c r="I325" s="70">
        <f>IF(B325="","",DATE(YEAR(B325),MONTH(B325),1))</f>
        <v/>
      </c>
      <c r="J325" s="71">
        <f>IF(B325="","",WEEKDAY(B325,2))</f>
        <v/>
      </c>
    </row>
    <row r="326" ht="19" customHeight="1">
      <c r="A326" s="66">
        <f>IF(B326="","",ROW()-5)</f>
        <v/>
      </c>
      <c r="B326" s="67" t="n"/>
      <c r="C326" s="68" t="n"/>
      <c r="D326" s="40" t="n"/>
      <c r="E326" s="68" t="n"/>
      <c r="F326" s="40" t="n"/>
      <c r="G326" s="69" t="n"/>
      <c r="H326" s="68" t="n"/>
      <c r="I326" s="70">
        <f>IF(B326="","",DATE(YEAR(B326),MONTH(B326),1))</f>
        <v/>
      </c>
      <c r="J326" s="71">
        <f>IF(B326="","",WEEKDAY(B326,2))</f>
        <v/>
      </c>
    </row>
    <row r="327" ht="19" customHeight="1">
      <c r="A327" s="66">
        <f>IF(B327="","",ROW()-5)</f>
        <v/>
      </c>
      <c r="B327" s="67" t="n"/>
      <c r="C327" s="68" t="n"/>
      <c r="D327" s="40" t="n"/>
      <c r="E327" s="68" t="n"/>
      <c r="F327" s="40" t="n"/>
      <c r="G327" s="69" t="n"/>
      <c r="H327" s="68" t="n"/>
      <c r="I327" s="70">
        <f>IF(B327="","",DATE(YEAR(B327),MONTH(B327),1))</f>
        <v/>
      </c>
      <c r="J327" s="71">
        <f>IF(B327="","",WEEKDAY(B327,2))</f>
        <v/>
      </c>
    </row>
    <row r="328" ht="19" customHeight="1">
      <c r="A328" s="66">
        <f>IF(B328="","",ROW()-5)</f>
        <v/>
      </c>
      <c r="B328" s="67" t="n"/>
      <c r="C328" s="68" t="n"/>
      <c r="D328" s="40" t="n"/>
      <c r="E328" s="68" t="n"/>
      <c r="F328" s="40" t="n"/>
      <c r="G328" s="69" t="n"/>
      <c r="H328" s="68" t="n"/>
      <c r="I328" s="70">
        <f>IF(B328="","",DATE(YEAR(B328),MONTH(B328),1))</f>
        <v/>
      </c>
      <c r="J328" s="71">
        <f>IF(B328="","",WEEKDAY(B328,2))</f>
        <v/>
      </c>
    </row>
    <row r="329" ht="19" customHeight="1">
      <c r="A329" s="66">
        <f>IF(B329="","",ROW()-5)</f>
        <v/>
      </c>
      <c r="B329" s="67" t="n"/>
      <c r="C329" s="68" t="n"/>
      <c r="D329" s="40" t="n"/>
      <c r="E329" s="68" t="n"/>
      <c r="F329" s="40" t="n"/>
      <c r="G329" s="69" t="n"/>
      <c r="H329" s="68" t="n"/>
      <c r="I329" s="70">
        <f>IF(B329="","",DATE(YEAR(B329),MONTH(B329),1))</f>
        <v/>
      </c>
      <c r="J329" s="71">
        <f>IF(B329="","",WEEKDAY(B329,2))</f>
        <v/>
      </c>
    </row>
    <row r="330" ht="19" customHeight="1">
      <c r="A330" s="66">
        <f>IF(B330="","",ROW()-5)</f>
        <v/>
      </c>
      <c r="B330" s="67" t="n"/>
      <c r="C330" s="68" t="n"/>
      <c r="D330" s="40" t="n"/>
      <c r="E330" s="68" t="n"/>
      <c r="F330" s="40" t="n"/>
      <c r="G330" s="69" t="n"/>
      <c r="H330" s="68" t="n"/>
      <c r="I330" s="70">
        <f>IF(B330="","",DATE(YEAR(B330),MONTH(B330),1))</f>
        <v/>
      </c>
      <c r="J330" s="71">
        <f>IF(B330="","",WEEKDAY(B330,2))</f>
        <v/>
      </c>
    </row>
    <row r="331" ht="19" customHeight="1">
      <c r="A331" s="66">
        <f>IF(B331="","",ROW()-5)</f>
        <v/>
      </c>
      <c r="B331" s="67" t="n"/>
      <c r="C331" s="68" t="n"/>
      <c r="D331" s="40" t="n"/>
      <c r="E331" s="68" t="n"/>
      <c r="F331" s="40" t="n"/>
      <c r="G331" s="69" t="n"/>
      <c r="H331" s="68" t="n"/>
      <c r="I331" s="70">
        <f>IF(B331="","",DATE(YEAR(B331),MONTH(B331),1))</f>
        <v/>
      </c>
      <c r="J331" s="71">
        <f>IF(B331="","",WEEKDAY(B331,2))</f>
        <v/>
      </c>
    </row>
    <row r="332" ht="19" customHeight="1">
      <c r="A332" s="66">
        <f>IF(B332="","",ROW()-5)</f>
        <v/>
      </c>
      <c r="B332" s="67" t="n"/>
      <c r="C332" s="68" t="n"/>
      <c r="D332" s="40" t="n"/>
      <c r="E332" s="68" t="n"/>
      <c r="F332" s="40" t="n"/>
      <c r="G332" s="69" t="n"/>
      <c r="H332" s="68" t="n"/>
      <c r="I332" s="70">
        <f>IF(B332="","",DATE(YEAR(B332),MONTH(B332),1))</f>
        <v/>
      </c>
      <c r="J332" s="71">
        <f>IF(B332="","",WEEKDAY(B332,2))</f>
        <v/>
      </c>
    </row>
    <row r="333" ht="19" customHeight="1">
      <c r="A333" s="66">
        <f>IF(B333="","",ROW()-5)</f>
        <v/>
      </c>
      <c r="B333" s="67" t="n"/>
      <c r="C333" s="68" t="n"/>
      <c r="D333" s="40" t="n"/>
      <c r="E333" s="68" t="n"/>
      <c r="F333" s="40" t="n"/>
      <c r="G333" s="69" t="n"/>
      <c r="H333" s="68" t="n"/>
      <c r="I333" s="70">
        <f>IF(B333="","",DATE(YEAR(B333),MONTH(B333),1))</f>
        <v/>
      </c>
      <c r="J333" s="71">
        <f>IF(B333="","",WEEKDAY(B333,2))</f>
        <v/>
      </c>
    </row>
    <row r="334" ht="19" customHeight="1">
      <c r="A334" s="66">
        <f>IF(B334="","",ROW()-5)</f>
        <v/>
      </c>
      <c r="B334" s="67" t="n"/>
      <c r="C334" s="68" t="n"/>
      <c r="D334" s="40" t="n"/>
      <c r="E334" s="68" t="n"/>
      <c r="F334" s="40" t="n"/>
      <c r="G334" s="69" t="n"/>
      <c r="H334" s="68" t="n"/>
      <c r="I334" s="70">
        <f>IF(B334="","",DATE(YEAR(B334),MONTH(B334),1))</f>
        <v/>
      </c>
      <c r="J334" s="71">
        <f>IF(B334="","",WEEKDAY(B334,2))</f>
        <v/>
      </c>
    </row>
    <row r="335" ht="19" customHeight="1">
      <c r="A335" s="66">
        <f>IF(B335="","",ROW()-5)</f>
        <v/>
      </c>
      <c r="B335" s="67" t="n"/>
      <c r="C335" s="68" t="n"/>
      <c r="D335" s="40" t="n"/>
      <c r="E335" s="68" t="n"/>
      <c r="F335" s="40" t="n"/>
      <c r="G335" s="69" t="n"/>
      <c r="H335" s="68" t="n"/>
      <c r="I335" s="70">
        <f>IF(B335="","",DATE(YEAR(B335),MONTH(B335),1))</f>
        <v/>
      </c>
      <c r="J335" s="71">
        <f>IF(B335="","",WEEKDAY(B335,2))</f>
        <v/>
      </c>
    </row>
    <row r="336" ht="19" customHeight="1">
      <c r="A336" s="66">
        <f>IF(B336="","",ROW()-5)</f>
        <v/>
      </c>
      <c r="B336" s="67" t="n"/>
      <c r="C336" s="68" t="n"/>
      <c r="D336" s="40" t="n"/>
      <c r="E336" s="68" t="n"/>
      <c r="F336" s="40" t="n"/>
      <c r="G336" s="69" t="n"/>
      <c r="H336" s="68" t="n"/>
      <c r="I336" s="70">
        <f>IF(B336="","",DATE(YEAR(B336),MONTH(B336),1))</f>
        <v/>
      </c>
      <c r="J336" s="71">
        <f>IF(B336="","",WEEKDAY(B336,2))</f>
        <v/>
      </c>
    </row>
    <row r="337" ht="19" customHeight="1">
      <c r="A337" s="66">
        <f>IF(B337="","",ROW()-5)</f>
        <v/>
      </c>
      <c r="B337" s="67" t="n"/>
      <c r="C337" s="68" t="n"/>
      <c r="D337" s="40" t="n"/>
      <c r="E337" s="68" t="n"/>
      <c r="F337" s="40" t="n"/>
      <c r="G337" s="69" t="n"/>
      <c r="H337" s="68" t="n"/>
      <c r="I337" s="70">
        <f>IF(B337="","",DATE(YEAR(B337),MONTH(B337),1))</f>
        <v/>
      </c>
      <c r="J337" s="71">
        <f>IF(B337="","",WEEKDAY(B337,2))</f>
        <v/>
      </c>
    </row>
    <row r="338" ht="19" customHeight="1">
      <c r="A338" s="66">
        <f>IF(B338="","",ROW()-5)</f>
        <v/>
      </c>
      <c r="B338" s="67" t="n"/>
      <c r="C338" s="68" t="n"/>
      <c r="D338" s="40" t="n"/>
      <c r="E338" s="68" t="n"/>
      <c r="F338" s="40" t="n"/>
      <c r="G338" s="69" t="n"/>
      <c r="H338" s="68" t="n"/>
      <c r="I338" s="70">
        <f>IF(B338="","",DATE(YEAR(B338),MONTH(B338),1))</f>
        <v/>
      </c>
      <c r="J338" s="71">
        <f>IF(B338="","",WEEKDAY(B338,2))</f>
        <v/>
      </c>
    </row>
    <row r="339" ht="19" customHeight="1">
      <c r="A339" s="66">
        <f>IF(B339="","",ROW()-5)</f>
        <v/>
      </c>
      <c r="B339" s="67" t="n"/>
      <c r="C339" s="68" t="n"/>
      <c r="D339" s="40" t="n"/>
      <c r="E339" s="68" t="n"/>
      <c r="F339" s="40" t="n"/>
      <c r="G339" s="69" t="n"/>
      <c r="H339" s="68" t="n"/>
      <c r="I339" s="70">
        <f>IF(B339="","",DATE(YEAR(B339),MONTH(B339),1))</f>
        <v/>
      </c>
      <c r="J339" s="71">
        <f>IF(B339="","",WEEKDAY(B339,2))</f>
        <v/>
      </c>
    </row>
    <row r="340" ht="19" customHeight="1">
      <c r="A340" s="66">
        <f>IF(B340="","",ROW()-5)</f>
        <v/>
      </c>
      <c r="B340" s="67" t="n"/>
      <c r="C340" s="68" t="n"/>
      <c r="D340" s="40" t="n"/>
      <c r="E340" s="68" t="n"/>
      <c r="F340" s="40" t="n"/>
      <c r="G340" s="69" t="n"/>
      <c r="H340" s="68" t="n"/>
      <c r="I340" s="70">
        <f>IF(B340="","",DATE(YEAR(B340),MONTH(B340),1))</f>
        <v/>
      </c>
      <c r="J340" s="71">
        <f>IF(B340="","",WEEKDAY(B340,2))</f>
        <v/>
      </c>
    </row>
    <row r="341" ht="19" customHeight="1">
      <c r="A341" s="66">
        <f>IF(B341="","",ROW()-5)</f>
        <v/>
      </c>
      <c r="B341" s="67" t="n"/>
      <c r="C341" s="68" t="n"/>
      <c r="D341" s="40" t="n"/>
      <c r="E341" s="68" t="n"/>
      <c r="F341" s="40" t="n"/>
      <c r="G341" s="69" t="n"/>
      <c r="H341" s="68" t="n"/>
      <c r="I341" s="70">
        <f>IF(B341="","",DATE(YEAR(B341),MONTH(B341),1))</f>
        <v/>
      </c>
      <c r="J341" s="71">
        <f>IF(B341="","",WEEKDAY(B341,2))</f>
        <v/>
      </c>
    </row>
    <row r="342" ht="19" customHeight="1">
      <c r="A342" s="66">
        <f>IF(B342="","",ROW()-5)</f>
        <v/>
      </c>
      <c r="B342" s="67" t="n"/>
      <c r="C342" s="68" t="n"/>
      <c r="D342" s="40" t="n"/>
      <c r="E342" s="68" t="n"/>
      <c r="F342" s="40" t="n"/>
      <c r="G342" s="69" t="n"/>
      <c r="H342" s="68" t="n"/>
      <c r="I342" s="70">
        <f>IF(B342="","",DATE(YEAR(B342),MONTH(B342),1))</f>
        <v/>
      </c>
      <c r="J342" s="71">
        <f>IF(B342="","",WEEKDAY(B342,2))</f>
        <v/>
      </c>
    </row>
    <row r="343" ht="19" customHeight="1">
      <c r="A343" s="66">
        <f>IF(B343="","",ROW()-5)</f>
        <v/>
      </c>
      <c r="B343" s="67" t="n"/>
      <c r="C343" s="68" t="n"/>
      <c r="D343" s="40" t="n"/>
      <c r="E343" s="68" t="n"/>
      <c r="F343" s="40" t="n"/>
      <c r="G343" s="69" t="n"/>
      <c r="H343" s="68" t="n"/>
      <c r="I343" s="70">
        <f>IF(B343="","",DATE(YEAR(B343),MONTH(B343),1))</f>
        <v/>
      </c>
      <c r="J343" s="71">
        <f>IF(B343="","",WEEKDAY(B343,2))</f>
        <v/>
      </c>
    </row>
    <row r="344" ht="19" customHeight="1">
      <c r="A344" s="66">
        <f>IF(B344="","",ROW()-5)</f>
        <v/>
      </c>
      <c r="B344" s="67" t="n"/>
      <c r="C344" s="68" t="n"/>
      <c r="D344" s="40" t="n"/>
      <c r="E344" s="68" t="n"/>
      <c r="F344" s="40" t="n"/>
      <c r="G344" s="69" t="n"/>
      <c r="H344" s="68" t="n"/>
      <c r="I344" s="70">
        <f>IF(B344="","",DATE(YEAR(B344),MONTH(B344),1))</f>
        <v/>
      </c>
      <c r="J344" s="71">
        <f>IF(B344="","",WEEKDAY(B344,2))</f>
        <v/>
      </c>
    </row>
    <row r="345" ht="19" customHeight="1">
      <c r="A345" s="66">
        <f>IF(B345="","",ROW()-5)</f>
        <v/>
      </c>
      <c r="B345" s="67" t="n"/>
      <c r="C345" s="68" t="n"/>
      <c r="D345" s="40" t="n"/>
      <c r="E345" s="68" t="n"/>
      <c r="F345" s="40" t="n"/>
      <c r="G345" s="69" t="n"/>
      <c r="H345" s="68" t="n"/>
      <c r="I345" s="70">
        <f>IF(B345="","",DATE(YEAR(B345),MONTH(B345),1))</f>
        <v/>
      </c>
      <c r="J345" s="71">
        <f>IF(B345="","",WEEKDAY(B345,2))</f>
        <v/>
      </c>
    </row>
    <row r="346" ht="19" customHeight="1">
      <c r="A346" s="66">
        <f>IF(B346="","",ROW()-5)</f>
        <v/>
      </c>
      <c r="B346" s="67" t="n"/>
      <c r="C346" s="68" t="n"/>
      <c r="D346" s="40" t="n"/>
      <c r="E346" s="68" t="n"/>
      <c r="F346" s="40" t="n"/>
      <c r="G346" s="69" t="n"/>
      <c r="H346" s="68" t="n"/>
      <c r="I346" s="70">
        <f>IF(B346="","",DATE(YEAR(B346),MONTH(B346),1))</f>
        <v/>
      </c>
      <c r="J346" s="71">
        <f>IF(B346="","",WEEKDAY(B346,2))</f>
        <v/>
      </c>
    </row>
    <row r="347" ht="19" customHeight="1">
      <c r="A347" s="66">
        <f>IF(B347="","",ROW()-5)</f>
        <v/>
      </c>
      <c r="B347" s="67" t="n"/>
      <c r="C347" s="68" t="n"/>
      <c r="D347" s="40" t="n"/>
      <c r="E347" s="68" t="n"/>
      <c r="F347" s="40" t="n"/>
      <c r="G347" s="69" t="n"/>
      <c r="H347" s="68" t="n"/>
      <c r="I347" s="70">
        <f>IF(B347="","",DATE(YEAR(B347),MONTH(B347),1))</f>
        <v/>
      </c>
      <c r="J347" s="71">
        <f>IF(B347="","",WEEKDAY(B347,2))</f>
        <v/>
      </c>
    </row>
    <row r="348" ht="19" customHeight="1">
      <c r="A348" s="66">
        <f>IF(B348="","",ROW()-5)</f>
        <v/>
      </c>
      <c r="B348" s="67" t="n"/>
      <c r="C348" s="68" t="n"/>
      <c r="D348" s="40" t="n"/>
      <c r="E348" s="68" t="n"/>
      <c r="F348" s="40" t="n"/>
      <c r="G348" s="69" t="n"/>
      <c r="H348" s="68" t="n"/>
      <c r="I348" s="70">
        <f>IF(B348="","",DATE(YEAR(B348),MONTH(B348),1))</f>
        <v/>
      </c>
      <c r="J348" s="71">
        <f>IF(B348="","",WEEKDAY(B348,2))</f>
        <v/>
      </c>
    </row>
    <row r="349" ht="19" customHeight="1">
      <c r="A349" s="66">
        <f>IF(B349="","",ROW()-5)</f>
        <v/>
      </c>
      <c r="B349" s="67" t="n"/>
      <c r="C349" s="68" t="n"/>
      <c r="D349" s="40" t="n"/>
      <c r="E349" s="68" t="n"/>
      <c r="F349" s="40" t="n"/>
      <c r="G349" s="69" t="n"/>
      <c r="H349" s="68" t="n"/>
      <c r="I349" s="70">
        <f>IF(B349="","",DATE(YEAR(B349),MONTH(B349),1))</f>
        <v/>
      </c>
      <c r="J349" s="71">
        <f>IF(B349="","",WEEKDAY(B349,2))</f>
        <v/>
      </c>
    </row>
    <row r="350" ht="19" customHeight="1">
      <c r="A350" s="66">
        <f>IF(B350="","",ROW()-5)</f>
        <v/>
      </c>
      <c r="B350" s="67" t="n"/>
      <c r="C350" s="68" t="n"/>
      <c r="D350" s="40" t="n"/>
      <c r="E350" s="68" t="n"/>
      <c r="F350" s="40" t="n"/>
      <c r="G350" s="69" t="n"/>
      <c r="H350" s="68" t="n"/>
      <c r="I350" s="70">
        <f>IF(B350="","",DATE(YEAR(B350),MONTH(B350),1))</f>
        <v/>
      </c>
      <c r="J350" s="71">
        <f>IF(B350="","",WEEKDAY(B350,2))</f>
        <v/>
      </c>
    </row>
    <row r="351" ht="19" customHeight="1">
      <c r="A351" s="66">
        <f>IF(B351="","",ROW()-5)</f>
        <v/>
      </c>
      <c r="B351" s="67" t="n"/>
      <c r="C351" s="68" t="n"/>
      <c r="D351" s="40" t="n"/>
      <c r="E351" s="68" t="n"/>
      <c r="F351" s="40" t="n"/>
      <c r="G351" s="69" t="n"/>
      <c r="H351" s="68" t="n"/>
      <c r="I351" s="70">
        <f>IF(B351="","",DATE(YEAR(B351),MONTH(B351),1))</f>
        <v/>
      </c>
      <c r="J351" s="71">
        <f>IF(B351="","",WEEKDAY(B351,2))</f>
        <v/>
      </c>
    </row>
    <row r="352" ht="19" customHeight="1">
      <c r="A352" s="66">
        <f>IF(B352="","",ROW()-5)</f>
        <v/>
      </c>
      <c r="B352" s="67" t="n"/>
      <c r="C352" s="68" t="n"/>
      <c r="D352" s="40" t="n"/>
      <c r="E352" s="68" t="n"/>
      <c r="F352" s="40" t="n"/>
      <c r="G352" s="69" t="n"/>
      <c r="H352" s="68" t="n"/>
      <c r="I352" s="70">
        <f>IF(B352="","",DATE(YEAR(B352),MONTH(B352),1))</f>
        <v/>
      </c>
      <c r="J352" s="71">
        <f>IF(B352="","",WEEKDAY(B352,2))</f>
        <v/>
      </c>
    </row>
    <row r="353" ht="19" customHeight="1">
      <c r="A353" s="66">
        <f>IF(B353="","",ROW()-5)</f>
        <v/>
      </c>
      <c r="B353" s="67" t="n"/>
      <c r="C353" s="68" t="n"/>
      <c r="D353" s="40" t="n"/>
      <c r="E353" s="68" t="n"/>
      <c r="F353" s="40" t="n"/>
      <c r="G353" s="69" t="n"/>
      <c r="H353" s="68" t="n"/>
      <c r="I353" s="70">
        <f>IF(B353="","",DATE(YEAR(B353),MONTH(B353),1))</f>
        <v/>
      </c>
      <c r="J353" s="71">
        <f>IF(B353="","",WEEKDAY(B353,2))</f>
        <v/>
      </c>
    </row>
    <row r="354" ht="19" customHeight="1">
      <c r="A354" s="66">
        <f>IF(B354="","",ROW()-5)</f>
        <v/>
      </c>
      <c r="B354" s="67" t="n"/>
      <c r="C354" s="68" t="n"/>
      <c r="D354" s="40" t="n"/>
      <c r="E354" s="68" t="n"/>
      <c r="F354" s="40" t="n"/>
      <c r="G354" s="69" t="n"/>
      <c r="H354" s="68" t="n"/>
      <c r="I354" s="70">
        <f>IF(B354="","",DATE(YEAR(B354),MONTH(B354),1))</f>
        <v/>
      </c>
      <c r="J354" s="71">
        <f>IF(B354="","",WEEKDAY(B354,2))</f>
        <v/>
      </c>
    </row>
    <row r="355" ht="19" customHeight="1">
      <c r="A355" s="66">
        <f>IF(B355="","",ROW()-5)</f>
        <v/>
      </c>
      <c r="B355" s="67" t="n"/>
      <c r="C355" s="68" t="n"/>
      <c r="D355" s="40" t="n"/>
      <c r="E355" s="68" t="n"/>
      <c r="F355" s="40" t="n"/>
      <c r="G355" s="69" t="n"/>
      <c r="H355" s="68" t="n"/>
      <c r="I355" s="70">
        <f>IF(B355="","",DATE(YEAR(B355),MONTH(B355),1))</f>
        <v/>
      </c>
      <c r="J355" s="71">
        <f>IF(B355="","",WEEKDAY(B355,2))</f>
        <v/>
      </c>
    </row>
    <row r="356" ht="19" customHeight="1">
      <c r="A356" s="66">
        <f>IF(B356="","",ROW()-5)</f>
        <v/>
      </c>
      <c r="B356" s="67" t="n"/>
      <c r="C356" s="68" t="n"/>
      <c r="D356" s="40" t="n"/>
      <c r="E356" s="68" t="n"/>
      <c r="F356" s="40" t="n"/>
      <c r="G356" s="69" t="n"/>
      <c r="H356" s="68" t="n"/>
      <c r="I356" s="70">
        <f>IF(B356="","",DATE(YEAR(B356),MONTH(B356),1))</f>
        <v/>
      </c>
      <c r="J356" s="71">
        <f>IF(B356="","",WEEKDAY(B356,2))</f>
        <v/>
      </c>
    </row>
    <row r="357" ht="19" customHeight="1">
      <c r="A357" s="66">
        <f>IF(B357="","",ROW()-5)</f>
        <v/>
      </c>
      <c r="B357" s="67" t="n"/>
      <c r="C357" s="68" t="n"/>
      <c r="D357" s="40" t="n"/>
      <c r="E357" s="68" t="n"/>
      <c r="F357" s="40" t="n"/>
      <c r="G357" s="69" t="n"/>
      <c r="H357" s="68" t="n"/>
      <c r="I357" s="70">
        <f>IF(B357="","",DATE(YEAR(B357),MONTH(B357),1))</f>
        <v/>
      </c>
      <c r="J357" s="71">
        <f>IF(B357="","",WEEKDAY(B357,2))</f>
        <v/>
      </c>
    </row>
    <row r="358" ht="19" customHeight="1">
      <c r="A358" s="66">
        <f>IF(B358="","",ROW()-5)</f>
        <v/>
      </c>
      <c r="B358" s="67" t="n"/>
      <c r="C358" s="68" t="n"/>
      <c r="D358" s="40" t="n"/>
      <c r="E358" s="68" t="n"/>
      <c r="F358" s="40" t="n"/>
      <c r="G358" s="69" t="n"/>
      <c r="H358" s="68" t="n"/>
      <c r="I358" s="70">
        <f>IF(B358="","",DATE(YEAR(B358),MONTH(B358),1))</f>
        <v/>
      </c>
      <c r="J358" s="71">
        <f>IF(B358="","",WEEKDAY(B358,2))</f>
        <v/>
      </c>
    </row>
    <row r="359" ht="19" customHeight="1">
      <c r="A359" s="66">
        <f>IF(B359="","",ROW()-5)</f>
        <v/>
      </c>
      <c r="B359" s="67" t="n"/>
      <c r="C359" s="68" t="n"/>
      <c r="D359" s="40" t="n"/>
      <c r="E359" s="68" t="n"/>
      <c r="F359" s="40" t="n"/>
      <c r="G359" s="69" t="n"/>
      <c r="H359" s="68" t="n"/>
      <c r="I359" s="70">
        <f>IF(B359="","",DATE(YEAR(B359),MONTH(B359),1))</f>
        <v/>
      </c>
      <c r="J359" s="71">
        <f>IF(B359="","",WEEKDAY(B359,2))</f>
        <v/>
      </c>
    </row>
    <row r="360" ht="19" customHeight="1">
      <c r="A360" s="66">
        <f>IF(B360="","",ROW()-5)</f>
        <v/>
      </c>
      <c r="B360" s="67" t="n"/>
      <c r="C360" s="68" t="n"/>
      <c r="D360" s="40" t="n"/>
      <c r="E360" s="68" t="n"/>
      <c r="F360" s="40" t="n"/>
      <c r="G360" s="69" t="n"/>
      <c r="H360" s="68" t="n"/>
      <c r="I360" s="70">
        <f>IF(B360="","",DATE(YEAR(B360),MONTH(B360),1))</f>
        <v/>
      </c>
      <c r="J360" s="71">
        <f>IF(B360="","",WEEKDAY(B360,2))</f>
        <v/>
      </c>
    </row>
    <row r="361" ht="19" customHeight="1">
      <c r="A361" s="66">
        <f>IF(B361="","",ROW()-5)</f>
        <v/>
      </c>
      <c r="B361" s="67" t="n"/>
      <c r="C361" s="68" t="n"/>
      <c r="D361" s="40" t="n"/>
      <c r="E361" s="68" t="n"/>
      <c r="F361" s="40" t="n"/>
      <c r="G361" s="69" t="n"/>
      <c r="H361" s="68" t="n"/>
      <c r="I361" s="70">
        <f>IF(B361="","",DATE(YEAR(B361),MONTH(B361),1))</f>
        <v/>
      </c>
      <c r="J361" s="71">
        <f>IF(B361="","",WEEKDAY(B361,2))</f>
        <v/>
      </c>
    </row>
    <row r="362" ht="19" customHeight="1">
      <c r="A362" s="66">
        <f>IF(B362="","",ROW()-5)</f>
        <v/>
      </c>
      <c r="B362" s="67" t="n"/>
      <c r="C362" s="68" t="n"/>
      <c r="D362" s="40" t="n"/>
      <c r="E362" s="68" t="n"/>
      <c r="F362" s="40" t="n"/>
      <c r="G362" s="69" t="n"/>
      <c r="H362" s="68" t="n"/>
      <c r="I362" s="70">
        <f>IF(B362="","",DATE(YEAR(B362),MONTH(B362),1))</f>
        <v/>
      </c>
      <c r="J362" s="71">
        <f>IF(B362="","",WEEKDAY(B362,2))</f>
        <v/>
      </c>
    </row>
    <row r="363" ht="19" customHeight="1">
      <c r="A363" s="66">
        <f>IF(B363="","",ROW()-5)</f>
        <v/>
      </c>
      <c r="B363" s="67" t="n"/>
      <c r="C363" s="68" t="n"/>
      <c r="D363" s="40" t="n"/>
      <c r="E363" s="68" t="n"/>
      <c r="F363" s="40" t="n"/>
      <c r="G363" s="69" t="n"/>
      <c r="H363" s="68" t="n"/>
      <c r="I363" s="70">
        <f>IF(B363="","",DATE(YEAR(B363),MONTH(B363),1))</f>
        <v/>
      </c>
      <c r="J363" s="71">
        <f>IF(B363="","",WEEKDAY(B363,2))</f>
        <v/>
      </c>
    </row>
    <row r="364" ht="19" customHeight="1">
      <c r="A364" s="66">
        <f>IF(B364="","",ROW()-5)</f>
        <v/>
      </c>
      <c r="B364" s="67" t="n"/>
      <c r="C364" s="68" t="n"/>
      <c r="D364" s="40" t="n"/>
      <c r="E364" s="68" t="n"/>
      <c r="F364" s="40" t="n"/>
      <c r="G364" s="69" t="n"/>
      <c r="H364" s="68" t="n"/>
      <c r="I364" s="70">
        <f>IF(B364="","",DATE(YEAR(B364),MONTH(B364),1))</f>
        <v/>
      </c>
      <c r="J364" s="71">
        <f>IF(B364="","",WEEKDAY(B364,2))</f>
        <v/>
      </c>
    </row>
    <row r="365" ht="19" customHeight="1">
      <c r="A365" s="66">
        <f>IF(B365="","",ROW()-5)</f>
        <v/>
      </c>
      <c r="B365" s="67" t="n"/>
      <c r="C365" s="68" t="n"/>
      <c r="D365" s="40" t="n"/>
      <c r="E365" s="68" t="n"/>
      <c r="F365" s="40" t="n"/>
      <c r="G365" s="69" t="n"/>
      <c r="H365" s="68" t="n"/>
      <c r="I365" s="70">
        <f>IF(B365="","",DATE(YEAR(B365),MONTH(B365),1))</f>
        <v/>
      </c>
      <c r="J365" s="71">
        <f>IF(B365="","",WEEKDAY(B365,2))</f>
        <v/>
      </c>
    </row>
    <row r="366" ht="19" customHeight="1">
      <c r="A366" s="66">
        <f>IF(B366="","",ROW()-5)</f>
        <v/>
      </c>
      <c r="B366" s="67" t="n"/>
      <c r="C366" s="68" t="n"/>
      <c r="D366" s="40" t="n"/>
      <c r="E366" s="68" t="n"/>
      <c r="F366" s="40" t="n"/>
      <c r="G366" s="69" t="n"/>
      <c r="H366" s="68" t="n"/>
      <c r="I366" s="70">
        <f>IF(B366="","",DATE(YEAR(B366),MONTH(B366),1))</f>
        <v/>
      </c>
      <c r="J366" s="71">
        <f>IF(B366="","",WEEKDAY(B366,2))</f>
        <v/>
      </c>
    </row>
    <row r="367" ht="19" customHeight="1">
      <c r="A367" s="66">
        <f>IF(B367="","",ROW()-5)</f>
        <v/>
      </c>
      <c r="B367" s="67" t="n"/>
      <c r="C367" s="68" t="n"/>
      <c r="D367" s="40" t="n"/>
      <c r="E367" s="68" t="n"/>
      <c r="F367" s="40" t="n"/>
      <c r="G367" s="69" t="n"/>
      <c r="H367" s="68" t="n"/>
      <c r="I367" s="70">
        <f>IF(B367="","",DATE(YEAR(B367),MONTH(B367),1))</f>
        <v/>
      </c>
      <c r="J367" s="71">
        <f>IF(B367="","",WEEKDAY(B367,2))</f>
        <v/>
      </c>
    </row>
    <row r="368" ht="19" customHeight="1">
      <c r="A368" s="66">
        <f>IF(B368="","",ROW()-5)</f>
        <v/>
      </c>
      <c r="B368" s="67" t="n"/>
      <c r="C368" s="68" t="n"/>
      <c r="D368" s="40" t="n"/>
      <c r="E368" s="68" t="n"/>
      <c r="F368" s="40" t="n"/>
      <c r="G368" s="69" t="n"/>
      <c r="H368" s="68" t="n"/>
      <c r="I368" s="70">
        <f>IF(B368="","",DATE(YEAR(B368),MONTH(B368),1))</f>
        <v/>
      </c>
      <c r="J368" s="71">
        <f>IF(B368="","",WEEKDAY(B368,2))</f>
        <v/>
      </c>
    </row>
    <row r="369" ht="19" customHeight="1">
      <c r="A369" s="66">
        <f>IF(B369="","",ROW()-5)</f>
        <v/>
      </c>
      <c r="B369" s="67" t="n"/>
      <c r="C369" s="68" t="n"/>
      <c r="D369" s="40" t="n"/>
      <c r="E369" s="68" t="n"/>
      <c r="F369" s="40" t="n"/>
      <c r="G369" s="69" t="n"/>
      <c r="H369" s="68" t="n"/>
      <c r="I369" s="70">
        <f>IF(B369="","",DATE(YEAR(B369),MONTH(B369),1))</f>
        <v/>
      </c>
      <c r="J369" s="71">
        <f>IF(B369="","",WEEKDAY(B369,2))</f>
        <v/>
      </c>
    </row>
    <row r="370" ht="19" customHeight="1">
      <c r="A370" s="66">
        <f>IF(B370="","",ROW()-5)</f>
        <v/>
      </c>
      <c r="B370" s="67" t="n"/>
      <c r="C370" s="68" t="n"/>
      <c r="D370" s="40" t="n"/>
      <c r="E370" s="68" t="n"/>
      <c r="F370" s="40" t="n"/>
      <c r="G370" s="69" t="n"/>
      <c r="H370" s="68" t="n"/>
      <c r="I370" s="70">
        <f>IF(B370="","",DATE(YEAR(B370),MONTH(B370),1))</f>
        <v/>
      </c>
      <c r="J370" s="71">
        <f>IF(B370="","",WEEKDAY(B370,2))</f>
        <v/>
      </c>
    </row>
    <row r="371" ht="19" customHeight="1">
      <c r="A371" s="66">
        <f>IF(B371="","",ROW()-5)</f>
        <v/>
      </c>
      <c r="B371" s="67" t="n"/>
      <c r="C371" s="68" t="n"/>
      <c r="D371" s="40" t="n"/>
      <c r="E371" s="68" t="n"/>
      <c r="F371" s="40" t="n"/>
      <c r="G371" s="69" t="n"/>
      <c r="H371" s="68" t="n"/>
      <c r="I371" s="70">
        <f>IF(B371="","",DATE(YEAR(B371),MONTH(B371),1))</f>
        <v/>
      </c>
      <c r="J371" s="71">
        <f>IF(B371="","",WEEKDAY(B371,2))</f>
        <v/>
      </c>
    </row>
    <row r="372" ht="19" customHeight="1">
      <c r="A372" s="66">
        <f>IF(B372="","",ROW()-5)</f>
        <v/>
      </c>
      <c r="B372" s="67" t="n"/>
      <c r="C372" s="68" t="n"/>
      <c r="D372" s="40" t="n"/>
      <c r="E372" s="68" t="n"/>
      <c r="F372" s="40" t="n"/>
      <c r="G372" s="69" t="n"/>
      <c r="H372" s="68" t="n"/>
      <c r="I372" s="70">
        <f>IF(B372="","",DATE(YEAR(B372),MONTH(B372),1))</f>
        <v/>
      </c>
      <c r="J372" s="71">
        <f>IF(B372="","",WEEKDAY(B372,2))</f>
        <v/>
      </c>
    </row>
    <row r="373" ht="19" customHeight="1">
      <c r="A373" s="66">
        <f>IF(B373="","",ROW()-5)</f>
        <v/>
      </c>
      <c r="B373" s="67" t="n"/>
      <c r="C373" s="68" t="n"/>
      <c r="D373" s="40" t="n"/>
      <c r="E373" s="68" t="n"/>
      <c r="F373" s="40" t="n"/>
      <c r="G373" s="69" t="n"/>
      <c r="H373" s="68" t="n"/>
      <c r="I373" s="70">
        <f>IF(B373="","",DATE(YEAR(B373),MONTH(B373),1))</f>
        <v/>
      </c>
      <c r="J373" s="71">
        <f>IF(B373="","",WEEKDAY(B373,2))</f>
        <v/>
      </c>
    </row>
    <row r="374" ht="19" customHeight="1">
      <c r="A374" s="66">
        <f>IF(B374="","",ROW()-5)</f>
        <v/>
      </c>
      <c r="B374" s="67" t="n"/>
      <c r="C374" s="68" t="n"/>
      <c r="D374" s="40" t="n"/>
      <c r="E374" s="68" t="n"/>
      <c r="F374" s="40" t="n"/>
      <c r="G374" s="69" t="n"/>
      <c r="H374" s="68" t="n"/>
      <c r="I374" s="70">
        <f>IF(B374="","",DATE(YEAR(B374),MONTH(B374),1))</f>
        <v/>
      </c>
      <c r="J374" s="71">
        <f>IF(B374="","",WEEKDAY(B374,2))</f>
        <v/>
      </c>
    </row>
    <row r="375" ht="19" customHeight="1">
      <c r="A375" s="66">
        <f>IF(B375="","",ROW()-5)</f>
        <v/>
      </c>
      <c r="B375" s="67" t="n"/>
      <c r="C375" s="68" t="n"/>
      <c r="D375" s="40" t="n"/>
      <c r="E375" s="68" t="n"/>
      <c r="F375" s="40" t="n"/>
      <c r="G375" s="69" t="n"/>
      <c r="H375" s="68" t="n"/>
      <c r="I375" s="70">
        <f>IF(B375="","",DATE(YEAR(B375),MONTH(B375),1))</f>
        <v/>
      </c>
      <c r="J375" s="71">
        <f>IF(B375="","",WEEKDAY(B375,2))</f>
        <v/>
      </c>
    </row>
    <row r="376" ht="19" customHeight="1">
      <c r="A376" s="66">
        <f>IF(B376="","",ROW()-5)</f>
        <v/>
      </c>
      <c r="B376" s="67" t="n"/>
      <c r="C376" s="68" t="n"/>
      <c r="D376" s="40" t="n"/>
      <c r="E376" s="68" t="n"/>
      <c r="F376" s="40" t="n"/>
      <c r="G376" s="69" t="n"/>
      <c r="H376" s="68" t="n"/>
      <c r="I376" s="70">
        <f>IF(B376="","",DATE(YEAR(B376),MONTH(B376),1))</f>
        <v/>
      </c>
      <c r="J376" s="71">
        <f>IF(B376="","",WEEKDAY(B376,2))</f>
        <v/>
      </c>
    </row>
    <row r="377" ht="19" customHeight="1">
      <c r="A377" s="66">
        <f>IF(B377="","",ROW()-5)</f>
        <v/>
      </c>
      <c r="B377" s="67" t="n"/>
      <c r="C377" s="68" t="n"/>
      <c r="D377" s="40" t="n"/>
      <c r="E377" s="68" t="n"/>
      <c r="F377" s="40" t="n"/>
      <c r="G377" s="69" t="n"/>
      <c r="H377" s="68" t="n"/>
      <c r="I377" s="70">
        <f>IF(B377="","",DATE(YEAR(B377),MONTH(B377),1))</f>
        <v/>
      </c>
      <c r="J377" s="71">
        <f>IF(B377="","",WEEKDAY(B377,2))</f>
        <v/>
      </c>
    </row>
    <row r="378" ht="19" customHeight="1">
      <c r="A378" s="66">
        <f>IF(B378="","",ROW()-5)</f>
        <v/>
      </c>
      <c r="B378" s="67" t="n"/>
      <c r="C378" s="68" t="n"/>
      <c r="D378" s="40" t="n"/>
      <c r="E378" s="68" t="n"/>
      <c r="F378" s="40" t="n"/>
      <c r="G378" s="69" t="n"/>
      <c r="H378" s="68" t="n"/>
      <c r="I378" s="70">
        <f>IF(B378="","",DATE(YEAR(B378),MONTH(B378),1))</f>
        <v/>
      </c>
      <c r="J378" s="71">
        <f>IF(B378="","",WEEKDAY(B378,2))</f>
        <v/>
      </c>
    </row>
    <row r="379" ht="19" customHeight="1">
      <c r="A379" s="66">
        <f>IF(B379="","",ROW()-5)</f>
        <v/>
      </c>
      <c r="B379" s="67" t="n"/>
      <c r="C379" s="68" t="n"/>
      <c r="D379" s="40" t="n"/>
      <c r="E379" s="68" t="n"/>
      <c r="F379" s="40" t="n"/>
      <c r="G379" s="69" t="n"/>
      <c r="H379" s="68" t="n"/>
      <c r="I379" s="70">
        <f>IF(B379="","",DATE(YEAR(B379),MONTH(B379),1))</f>
        <v/>
      </c>
      <c r="J379" s="71">
        <f>IF(B379="","",WEEKDAY(B379,2))</f>
        <v/>
      </c>
    </row>
    <row r="380" ht="19" customHeight="1">
      <c r="A380" s="66">
        <f>IF(B380="","",ROW()-5)</f>
        <v/>
      </c>
      <c r="B380" s="67" t="n"/>
      <c r="C380" s="68" t="n"/>
      <c r="D380" s="40" t="n"/>
      <c r="E380" s="68" t="n"/>
      <c r="F380" s="40" t="n"/>
      <c r="G380" s="69" t="n"/>
      <c r="H380" s="68" t="n"/>
      <c r="I380" s="70">
        <f>IF(B380="","",DATE(YEAR(B380),MONTH(B380),1))</f>
        <v/>
      </c>
      <c r="J380" s="71">
        <f>IF(B380="","",WEEKDAY(B380,2))</f>
        <v/>
      </c>
    </row>
    <row r="381" ht="19" customHeight="1">
      <c r="A381" s="66">
        <f>IF(B381="","",ROW()-5)</f>
        <v/>
      </c>
      <c r="B381" s="67" t="n"/>
      <c r="C381" s="68" t="n"/>
      <c r="D381" s="40" t="n"/>
      <c r="E381" s="68" t="n"/>
      <c r="F381" s="40" t="n"/>
      <c r="G381" s="69" t="n"/>
      <c r="H381" s="68" t="n"/>
      <c r="I381" s="70">
        <f>IF(B381="","",DATE(YEAR(B381),MONTH(B381),1))</f>
        <v/>
      </c>
      <c r="J381" s="71">
        <f>IF(B381="","",WEEKDAY(B381,2))</f>
        <v/>
      </c>
    </row>
    <row r="382" ht="19" customHeight="1">
      <c r="A382" s="66">
        <f>IF(B382="","",ROW()-5)</f>
        <v/>
      </c>
      <c r="B382" s="67" t="n"/>
      <c r="C382" s="68" t="n"/>
      <c r="D382" s="40" t="n"/>
      <c r="E382" s="68" t="n"/>
      <c r="F382" s="40" t="n"/>
      <c r="G382" s="69" t="n"/>
      <c r="H382" s="68" t="n"/>
      <c r="I382" s="70">
        <f>IF(B382="","",DATE(YEAR(B382),MONTH(B382),1))</f>
        <v/>
      </c>
      <c r="J382" s="71">
        <f>IF(B382="","",WEEKDAY(B382,2))</f>
        <v/>
      </c>
    </row>
    <row r="383" ht="19" customHeight="1">
      <c r="A383" s="66">
        <f>IF(B383="","",ROW()-5)</f>
        <v/>
      </c>
      <c r="B383" s="67" t="n"/>
      <c r="C383" s="68" t="n"/>
      <c r="D383" s="40" t="n"/>
      <c r="E383" s="68" t="n"/>
      <c r="F383" s="40" t="n"/>
      <c r="G383" s="69" t="n"/>
      <c r="H383" s="68" t="n"/>
      <c r="I383" s="70">
        <f>IF(B383="","",DATE(YEAR(B383),MONTH(B383),1))</f>
        <v/>
      </c>
      <c r="J383" s="71">
        <f>IF(B383="","",WEEKDAY(B383,2))</f>
        <v/>
      </c>
    </row>
    <row r="384" ht="19" customHeight="1">
      <c r="A384" s="66">
        <f>IF(B384="","",ROW()-5)</f>
        <v/>
      </c>
      <c r="B384" s="67" t="n"/>
      <c r="C384" s="68" t="n"/>
      <c r="D384" s="40" t="n"/>
      <c r="E384" s="68" t="n"/>
      <c r="F384" s="40" t="n"/>
      <c r="G384" s="69" t="n"/>
      <c r="H384" s="68" t="n"/>
      <c r="I384" s="70">
        <f>IF(B384="","",DATE(YEAR(B384),MONTH(B384),1))</f>
        <v/>
      </c>
      <c r="J384" s="71">
        <f>IF(B384="","",WEEKDAY(B384,2))</f>
        <v/>
      </c>
    </row>
    <row r="385" ht="19" customHeight="1">
      <c r="A385" s="66">
        <f>IF(B385="","",ROW()-5)</f>
        <v/>
      </c>
      <c r="B385" s="67" t="n"/>
      <c r="C385" s="68" t="n"/>
      <c r="D385" s="40" t="n"/>
      <c r="E385" s="68" t="n"/>
      <c r="F385" s="40" t="n"/>
      <c r="G385" s="69" t="n"/>
      <c r="H385" s="68" t="n"/>
      <c r="I385" s="70">
        <f>IF(B385="","",DATE(YEAR(B385),MONTH(B385),1))</f>
        <v/>
      </c>
      <c r="J385" s="71">
        <f>IF(B385="","",WEEKDAY(B385,2))</f>
        <v/>
      </c>
    </row>
    <row r="386" ht="19" customHeight="1">
      <c r="A386" s="66">
        <f>IF(B386="","",ROW()-5)</f>
        <v/>
      </c>
      <c r="B386" s="67" t="n"/>
      <c r="C386" s="68" t="n"/>
      <c r="D386" s="40" t="n"/>
      <c r="E386" s="68" t="n"/>
      <c r="F386" s="40" t="n"/>
      <c r="G386" s="69" t="n"/>
      <c r="H386" s="68" t="n"/>
      <c r="I386" s="70">
        <f>IF(B386="","",DATE(YEAR(B386),MONTH(B386),1))</f>
        <v/>
      </c>
      <c r="J386" s="71">
        <f>IF(B386="","",WEEKDAY(B386,2))</f>
        <v/>
      </c>
    </row>
    <row r="387" ht="19" customHeight="1">
      <c r="A387" s="66">
        <f>IF(B387="","",ROW()-5)</f>
        <v/>
      </c>
      <c r="B387" s="67" t="n"/>
      <c r="C387" s="68" t="n"/>
      <c r="D387" s="40" t="n"/>
      <c r="E387" s="68" t="n"/>
      <c r="F387" s="40" t="n"/>
      <c r="G387" s="69" t="n"/>
      <c r="H387" s="68" t="n"/>
      <c r="I387" s="70">
        <f>IF(B387="","",DATE(YEAR(B387),MONTH(B387),1))</f>
        <v/>
      </c>
      <c r="J387" s="71">
        <f>IF(B387="","",WEEKDAY(B387,2))</f>
        <v/>
      </c>
    </row>
    <row r="388" ht="19" customHeight="1">
      <c r="A388" s="66">
        <f>IF(B388="","",ROW()-5)</f>
        <v/>
      </c>
      <c r="B388" s="67" t="n"/>
      <c r="C388" s="68" t="n"/>
      <c r="D388" s="40" t="n"/>
      <c r="E388" s="68" t="n"/>
      <c r="F388" s="40" t="n"/>
      <c r="G388" s="69" t="n"/>
      <c r="H388" s="68" t="n"/>
      <c r="I388" s="70">
        <f>IF(B388="","",DATE(YEAR(B388),MONTH(B388),1))</f>
        <v/>
      </c>
      <c r="J388" s="71">
        <f>IF(B388="","",WEEKDAY(B388,2))</f>
        <v/>
      </c>
    </row>
    <row r="389" ht="19" customHeight="1">
      <c r="A389" s="66">
        <f>IF(B389="","",ROW()-5)</f>
        <v/>
      </c>
      <c r="B389" s="67" t="n"/>
      <c r="C389" s="68" t="n"/>
      <c r="D389" s="40" t="n"/>
      <c r="E389" s="68" t="n"/>
      <c r="F389" s="40" t="n"/>
      <c r="G389" s="69" t="n"/>
      <c r="H389" s="68" t="n"/>
      <c r="I389" s="70">
        <f>IF(B389="","",DATE(YEAR(B389),MONTH(B389),1))</f>
        <v/>
      </c>
      <c r="J389" s="71">
        <f>IF(B389="","",WEEKDAY(B389,2))</f>
        <v/>
      </c>
    </row>
    <row r="390" ht="19" customHeight="1">
      <c r="A390" s="66">
        <f>IF(B390="","",ROW()-5)</f>
        <v/>
      </c>
      <c r="B390" s="67" t="n"/>
      <c r="C390" s="68" t="n"/>
      <c r="D390" s="40" t="n"/>
      <c r="E390" s="68" t="n"/>
      <c r="F390" s="40" t="n"/>
      <c r="G390" s="69" t="n"/>
      <c r="H390" s="68" t="n"/>
      <c r="I390" s="70">
        <f>IF(B390="","",DATE(YEAR(B390),MONTH(B390),1))</f>
        <v/>
      </c>
      <c r="J390" s="71">
        <f>IF(B390="","",WEEKDAY(B390,2))</f>
        <v/>
      </c>
    </row>
    <row r="391" ht="19" customHeight="1">
      <c r="A391" s="66">
        <f>IF(B391="","",ROW()-5)</f>
        <v/>
      </c>
      <c r="B391" s="67" t="n"/>
      <c r="C391" s="68" t="n"/>
      <c r="D391" s="40" t="n"/>
      <c r="E391" s="68" t="n"/>
      <c r="F391" s="40" t="n"/>
      <c r="G391" s="69" t="n"/>
      <c r="H391" s="68" t="n"/>
      <c r="I391" s="70">
        <f>IF(B391="","",DATE(YEAR(B391),MONTH(B391),1))</f>
        <v/>
      </c>
      <c r="J391" s="71">
        <f>IF(B391="","",WEEKDAY(B391,2))</f>
        <v/>
      </c>
    </row>
    <row r="392" ht="19" customHeight="1">
      <c r="A392" s="66">
        <f>IF(B392="","",ROW()-5)</f>
        <v/>
      </c>
      <c r="B392" s="67" t="n"/>
      <c r="C392" s="68" t="n"/>
      <c r="D392" s="40" t="n"/>
      <c r="E392" s="68" t="n"/>
      <c r="F392" s="40" t="n"/>
      <c r="G392" s="69" t="n"/>
      <c r="H392" s="68" t="n"/>
      <c r="I392" s="70">
        <f>IF(B392="","",DATE(YEAR(B392),MONTH(B392),1))</f>
        <v/>
      </c>
      <c r="J392" s="71">
        <f>IF(B392="","",WEEKDAY(B392,2))</f>
        <v/>
      </c>
    </row>
    <row r="393" ht="19" customHeight="1">
      <c r="A393" s="66">
        <f>IF(B393="","",ROW()-5)</f>
        <v/>
      </c>
      <c r="B393" s="67" t="n"/>
      <c r="C393" s="68" t="n"/>
      <c r="D393" s="40" t="n"/>
      <c r="E393" s="68" t="n"/>
      <c r="F393" s="40" t="n"/>
      <c r="G393" s="69" t="n"/>
      <c r="H393" s="68" t="n"/>
      <c r="I393" s="70">
        <f>IF(B393="","",DATE(YEAR(B393),MONTH(B393),1))</f>
        <v/>
      </c>
      <c r="J393" s="71">
        <f>IF(B393="","",WEEKDAY(B393,2))</f>
        <v/>
      </c>
    </row>
    <row r="394" ht="19" customHeight="1">
      <c r="A394" s="66">
        <f>IF(B394="","",ROW()-5)</f>
        <v/>
      </c>
      <c r="B394" s="67" t="n"/>
      <c r="C394" s="68" t="n"/>
      <c r="D394" s="40" t="n"/>
      <c r="E394" s="68" t="n"/>
      <c r="F394" s="40" t="n"/>
      <c r="G394" s="69" t="n"/>
      <c r="H394" s="68" t="n"/>
      <c r="I394" s="70">
        <f>IF(B394="","",DATE(YEAR(B394),MONTH(B394),1))</f>
        <v/>
      </c>
      <c r="J394" s="71">
        <f>IF(B394="","",WEEKDAY(B394,2))</f>
        <v/>
      </c>
    </row>
    <row r="395" ht="19" customHeight="1">
      <c r="A395" s="66">
        <f>IF(B395="","",ROW()-5)</f>
        <v/>
      </c>
      <c r="B395" s="67" t="n"/>
      <c r="C395" s="68" t="n"/>
      <c r="D395" s="40" t="n"/>
      <c r="E395" s="68" t="n"/>
      <c r="F395" s="40" t="n"/>
      <c r="G395" s="69" t="n"/>
      <c r="H395" s="68" t="n"/>
      <c r="I395" s="70">
        <f>IF(B395="","",DATE(YEAR(B395),MONTH(B395),1))</f>
        <v/>
      </c>
      <c r="J395" s="71">
        <f>IF(B395="","",WEEKDAY(B395,2))</f>
        <v/>
      </c>
    </row>
    <row r="396" ht="19" customHeight="1">
      <c r="A396" s="66">
        <f>IF(B396="","",ROW()-5)</f>
        <v/>
      </c>
      <c r="B396" s="67" t="n"/>
      <c r="C396" s="68" t="n"/>
      <c r="D396" s="40" t="n"/>
      <c r="E396" s="68" t="n"/>
      <c r="F396" s="40" t="n"/>
      <c r="G396" s="69" t="n"/>
      <c r="H396" s="68" t="n"/>
      <c r="I396" s="70">
        <f>IF(B396="","",DATE(YEAR(B396),MONTH(B396),1))</f>
        <v/>
      </c>
      <c r="J396" s="71">
        <f>IF(B396="","",WEEKDAY(B396,2))</f>
        <v/>
      </c>
    </row>
    <row r="397" ht="19" customHeight="1">
      <c r="A397" s="66">
        <f>IF(B397="","",ROW()-5)</f>
        <v/>
      </c>
      <c r="B397" s="67" t="n"/>
      <c r="C397" s="68" t="n"/>
      <c r="D397" s="40" t="n"/>
      <c r="E397" s="68" t="n"/>
      <c r="F397" s="40" t="n"/>
      <c r="G397" s="69" t="n"/>
      <c r="H397" s="68" t="n"/>
      <c r="I397" s="70">
        <f>IF(B397="","",DATE(YEAR(B397),MONTH(B397),1))</f>
        <v/>
      </c>
      <c r="J397" s="71">
        <f>IF(B397="","",WEEKDAY(B397,2))</f>
        <v/>
      </c>
    </row>
    <row r="398" ht="19" customHeight="1">
      <c r="A398" s="66">
        <f>IF(B398="","",ROW()-5)</f>
        <v/>
      </c>
      <c r="B398" s="67" t="n"/>
      <c r="C398" s="68" t="n"/>
      <c r="D398" s="40" t="n"/>
      <c r="E398" s="68" t="n"/>
      <c r="F398" s="40" t="n"/>
      <c r="G398" s="69" t="n"/>
      <c r="H398" s="68" t="n"/>
      <c r="I398" s="70">
        <f>IF(B398="","",DATE(YEAR(B398),MONTH(B398),1))</f>
        <v/>
      </c>
      <c r="J398" s="71">
        <f>IF(B398="","",WEEKDAY(B398,2))</f>
        <v/>
      </c>
    </row>
    <row r="399" ht="19" customHeight="1">
      <c r="A399" s="66">
        <f>IF(B399="","",ROW()-5)</f>
        <v/>
      </c>
      <c r="B399" s="67" t="n"/>
      <c r="C399" s="68" t="n"/>
      <c r="D399" s="40" t="n"/>
      <c r="E399" s="68" t="n"/>
      <c r="F399" s="40" t="n"/>
      <c r="G399" s="69" t="n"/>
      <c r="H399" s="68" t="n"/>
      <c r="I399" s="70">
        <f>IF(B399="","",DATE(YEAR(B399),MONTH(B399),1))</f>
        <v/>
      </c>
      <c r="J399" s="71">
        <f>IF(B399="","",WEEKDAY(B399,2))</f>
        <v/>
      </c>
    </row>
    <row r="400" ht="19" customHeight="1">
      <c r="A400" s="66">
        <f>IF(B400="","",ROW()-5)</f>
        <v/>
      </c>
      <c r="B400" s="67" t="n"/>
      <c r="C400" s="68" t="n"/>
      <c r="D400" s="40" t="n"/>
      <c r="E400" s="68" t="n"/>
      <c r="F400" s="40" t="n"/>
      <c r="G400" s="69" t="n"/>
      <c r="H400" s="68" t="n"/>
      <c r="I400" s="70">
        <f>IF(B400="","",DATE(YEAR(B400),MONTH(B400),1))</f>
        <v/>
      </c>
      <c r="J400" s="71">
        <f>IF(B400="","",WEEKDAY(B400,2))</f>
        <v/>
      </c>
    </row>
    <row r="401" ht="19" customHeight="1">
      <c r="A401" s="66">
        <f>IF(B401="","",ROW()-5)</f>
        <v/>
      </c>
      <c r="B401" s="67" t="n"/>
      <c r="C401" s="68" t="n"/>
      <c r="D401" s="40" t="n"/>
      <c r="E401" s="68" t="n"/>
      <c r="F401" s="40" t="n"/>
      <c r="G401" s="69" t="n"/>
      <c r="H401" s="68" t="n"/>
      <c r="I401" s="70">
        <f>IF(B401="","",DATE(YEAR(B401),MONTH(B401),1))</f>
        <v/>
      </c>
      <c r="J401" s="71">
        <f>IF(B401="","",WEEKDAY(B401,2))</f>
        <v/>
      </c>
    </row>
    <row r="402" ht="19" customHeight="1">
      <c r="A402" s="66">
        <f>IF(B402="","",ROW()-5)</f>
        <v/>
      </c>
      <c r="B402" s="67" t="n"/>
      <c r="C402" s="68" t="n"/>
      <c r="D402" s="40" t="n"/>
      <c r="E402" s="68" t="n"/>
      <c r="F402" s="40" t="n"/>
      <c r="G402" s="69" t="n"/>
      <c r="H402" s="68" t="n"/>
      <c r="I402" s="70">
        <f>IF(B402="","",DATE(YEAR(B402),MONTH(B402),1))</f>
        <v/>
      </c>
      <c r="J402" s="71">
        <f>IF(B402="","",WEEKDAY(B402,2))</f>
        <v/>
      </c>
    </row>
    <row r="403" ht="19" customHeight="1">
      <c r="A403" s="66">
        <f>IF(B403="","",ROW()-5)</f>
        <v/>
      </c>
      <c r="B403" s="67" t="n"/>
      <c r="C403" s="68" t="n"/>
      <c r="D403" s="40" t="n"/>
      <c r="E403" s="68" t="n"/>
      <c r="F403" s="40" t="n"/>
      <c r="G403" s="69" t="n"/>
      <c r="H403" s="68" t="n"/>
      <c r="I403" s="70">
        <f>IF(B403="","",DATE(YEAR(B403),MONTH(B403),1))</f>
        <v/>
      </c>
      <c r="J403" s="71">
        <f>IF(B403="","",WEEKDAY(B403,2))</f>
        <v/>
      </c>
    </row>
    <row r="404" ht="19" customHeight="1">
      <c r="A404" s="66">
        <f>IF(B404="","",ROW()-5)</f>
        <v/>
      </c>
      <c r="B404" s="67" t="n"/>
      <c r="C404" s="68" t="n"/>
      <c r="D404" s="40" t="n"/>
      <c r="E404" s="68" t="n"/>
      <c r="F404" s="40" t="n"/>
      <c r="G404" s="69" t="n"/>
      <c r="H404" s="68" t="n"/>
      <c r="I404" s="70">
        <f>IF(B404="","",DATE(YEAR(B404),MONTH(B404),1))</f>
        <v/>
      </c>
      <c r="J404" s="71">
        <f>IF(B404="","",WEEKDAY(B404,2))</f>
        <v/>
      </c>
    </row>
    <row r="405" ht="19" customHeight="1">
      <c r="A405" s="66">
        <f>IF(B405="","",ROW()-5)</f>
        <v/>
      </c>
      <c r="B405" s="67" t="n"/>
      <c r="C405" s="68" t="n"/>
      <c r="D405" s="40" t="n"/>
      <c r="E405" s="68" t="n"/>
      <c r="F405" s="40" t="n"/>
      <c r="G405" s="69" t="n"/>
      <c r="H405" s="68" t="n"/>
      <c r="I405" s="70">
        <f>IF(B405="","",DATE(YEAR(B405),MONTH(B405),1))</f>
        <v/>
      </c>
      <c r="J405" s="71">
        <f>IF(B405="","",WEEKDAY(B405,2))</f>
        <v/>
      </c>
    </row>
    <row r="406" ht="19" customHeight="1">
      <c r="A406" s="66">
        <f>IF(B406="","",ROW()-5)</f>
        <v/>
      </c>
      <c r="B406" s="67" t="n"/>
      <c r="C406" s="68" t="n"/>
      <c r="D406" s="40" t="n"/>
      <c r="E406" s="68" t="n"/>
      <c r="F406" s="40" t="n"/>
      <c r="G406" s="69" t="n"/>
      <c r="H406" s="68" t="n"/>
      <c r="I406" s="70">
        <f>IF(B406="","",DATE(YEAR(B406),MONTH(B406),1))</f>
        <v/>
      </c>
      <c r="J406" s="71">
        <f>IF(B406="","",WEEKDAY(B406,2))</f>
        <v/>
      </c>
    </row>
    <row r="407" ht="19" customHeight="1">
      <c r="A407" s="66">
        <f>IF(B407="","",ROW()-5)</f>
        <v/>
      </c>
      <c r="B407" s="67" t="n"/>
      <c r="C407" s="68" t="n"/>
      <c r="D407" s="40" t="n"/>
      <c r="E407" s="68" t="n"/>
      <c r="F407" s="40" t="n"/>
      <c r="G407" s="69" t="n"/>
      <c r="H407" s="68" t="n"/>
      <c r="I407" s="70">
        <f>IF(B407="","",DATE(YEAR(B407),MONTH(B407),1))</f>
        <v/>
      </c>
      <c r="J407" s="71">
        <f>IF(B407="","",WEEKDAY(B407,2))</f>
        <v/>
      </c>
    </row>
    <row r="408" ht="19" customHeight="1">
      <c r="A408" s="66">
        <f>IF(B408="","",ROW()-5)</f>
        <v/>
      </c>
      <c r="B408" s="67" t="n"/>
      <c r="C408" s="68" t="n"/>
      <c r="D408" s="40" t="n"/>
      <c r="E408" s="68" t="n"/>
      <c r="F408" s="40" t="n"/>
      <c r="G408" s="69" t="n"/>
      <c r="H408" s="68" t="n"/>
      <c r="I408" s="70">
        <f>IF(B408="","",DATE(YEAR(B408),MONTH(B408),1))</f>
        <v/>
      </c>
      <c r="J408" s="71">
        <f>IF(B408="","",WEEKDAY(B408,2))</f>
        <v/>
      </c>
    </row>
    <row r="409" ht="19" customHeight="1">
      <c r="A409" s="66">
        <f>IF(B409="","",ROW()-5)</f>
        <v/>
      </c>
      <c r="B409" s="67" t="n"/>
      <c r="C409" s="68" t="n"/>
      <c r="D409" s="40" t="n"/>
      <c r="E409" s="68" t="n"/>
      <c r="F409" s="40" t="n"/>
      <c r="G409" s="69" t="n"/>
      <c r="H409" s="68" t="n"/>
      <c r="I409" s="70">
        <f>IF(B409="","",DATE(YEAR(B409),MONTH(B409),1))</f>
        <v/>
      </c>
      <c r="J409" s="71">
        <f>IF(B409="","",WEEKDAY(B409,2))</f>
        <v/>
      </c>
    </row>
    <row r="410" ht="19" customHeight="1">
      <c r="A410" s="66">
        <f>IF(B410="","",ROW()-5)</f>
        <v/>
      </c>
      <c r="B410" s="67" t="n"/>
      <c r="C410" s="68" t="n"/>
      <c r="D410" s="40" t="n"/>
      <c r="E410" s="68" t="n"/>
      <c r="F410" s="40" t="n"/>
      <c r="G410" s="69" t="n"/>
      <c r="H410" s="68" t="n"/>
      <c r="I410" s="70">
        <f>IF(B410="","",DATE(YEAR(B410),MONTH(B410),1))</f>
        <v/>
      </c>
      <c r="J410" s="71">
        <f>IF(B410="","",WEEKDAY(B410,2))</f>
        <v/>
      </c>
    </row>
    <row r="411" ht="19" customHeight="1">
      <c r="A411" s="66">
        <f>IF(B411="","",ROW()-5)</f>
        <v/>
      </c>
      <c r="B411" s="67" t="n"/>
      <c r="C411" s="68" t="n"/>
      <c r="D411" s="40" t="n"/>
      <c r="E411" s="68" t="n"/>
      <c r="F411" s="40" t="n"/>
      <c r="G411" s="69" t="n"/>
      <c r="H411" s="68" t="n"/>
      <c r="I411" s="70">
        <f>IF(B411="","",DATE(YEAR(B411),MONTH(B411),1))</f>
        <v/>
      </c>
      <c r="J411" s="71">
        <f>IF(B411="","",WEEKDAY(B411,2))</f>
        <v/>
      </c>
    </row>
    <row r="412" ht="19" customHeight="1">
      <c r="A412" s="66">
        <f>IF(B412="","",ROW()-5)</f>
        <v/>
      </c>
      <c r="B412" s="67" t="n"/>
      <c r="C412" s="68" t="n"/>
      <c r="D412" s="40" t="n"/>
      <c r="E412" s="68" t="n"/>
      <c r="F412" s="40" t="n"/>
      <c r="G412" s="69" t="n"/>
      <c r="H412" s="68" t="n"/>
      <c r="I412" s="70">
        <f>IF(B412="","",DATE(YEAR(B412),MONTH(B412),1))</f>
        <v/>
      </c>
      <c r="J412" s="71">
        <f>IF(B412="","",WEEKDAY(B412,2))</f>
        <v/>
      </c>
    </row>
    <row r="413" ht="19" customHeight="1">
      <c r="A413" s="66">
        <f>IF(B413="","",ROW()-5)</f>
        <v/>
      </c>
      <c r="B413" s="67" t="n"/>
      <c r="C413" s="68" t="n"/>
      <c r="D413" s="40" t="n"/>
      <c r="E413" s="68" t="n"/>
      <c r="F413" s="40" t="n"/>
      <c r="G413" s="69" t="n"/>
      <c r="H413" s="68" t="n"/>
      <c r="I413" s="70">
        <f>IF(B413="","",DATE(YEAR(B413),MONTH(B413),1))</f>
        <v/>
      </c>
      <c r="J413" s="71">
        <f>IF(B413="","",WEEKDAY(B413,2))</f>
        <v/>
      </c>
    </row>
    <row r="414" ht="19" customHeight="1">
      <c r="A414" s="66">
        <f>IF(B414="","",ROW()-5)</f>
        <v/>
      </c>
      <c r="B414" s="67" t="n"/>
      <c r="C414" s="68" t="n"/>
      <c r="D414" s="40" t="n"/>
      <c r="E414" s="68" t="n"/>
      <c r="F414" s="40" t="n"/>
      <c r="G414" s="69" t="n"/>
      <c r="H414" s="68" t="n"/>
      <c r="I414" s="70">
        <f>IF(B414="","",DATE(YEAR(B414),MONTH(B414),1))</f>
        <v/>
      </c>
      <c r="J414" s="71">
        <f>IF(B414="","",WEEKDAY(B414,2))</f>
        <v/>
      </c>
    </row>
    <row r="415" ht="19" customHeight="1">
      <c r="A415" s="66">
        <f>IF(B415="","",ROW()-5)</f>
        <v/>
      </c>
      <c r="B415" s="67" t="n"/>
      <c r="C415" s="68" t="n"/>
      <c r="D415" s="40" t="n"/>
      <c r="E415" s="68" t="n"/>
      <c r="F415" s="40" t="n"/>
      <c r="G415" s="69" t="n"/>
      <c r="H415" s="68" t="n"/>
      <c r="I415" s="70">
        <f>IF(B415="","",DATE(YEAR(B415),MONTH(B415),1))</f>
        <v/>
      </c>
      <c r="J415" s="71">
        <f>IF(B415="","",WEEKDAY(B415,2))</f>
        <v/>
      </c>
    </row>
    <row r="416" ht="19" customHeight="1">
      <c r="A416" s="66">
        <f>IF(B416="","",ROW()-5)</f>
        <v/>
      </c>
      <c r="B416" s="67" t="n"/>
      <c r="C416" s="68" t="n"/>
      <c r="D416" s="40" t="n"/>
      <c r="E416" s="68" t="n"/>
      <c r="F416" s="40" t="n"/>
      <c r="G416" s="69" t="n"/>
      <c r="H416" s="68" t="n"/>
      <c r="I416" s="70">
        <f>IF(B416="","",DATE(YEAR(B416),MONTH(B416),1))</f>
        <v/>
      </c>
      <c r="J416" s="71">
        <f>IF(B416="","",WEEKDAY(B416,2))</f>
        <v/>
      </c>
    </row>
    <row r="417" ht="19" customHeight="1">
      <c r="A417" s="66">
        <f>IF(B417="","",ROW()-5)</f>
        <v/>
      </c>
      <c r="B417" s="67" t="n"/>
      <c r="C417" s="68" t="n"/>
      <c r="D417" s="40" t="n"/>
      <c r="E417" s="68" t="n"/>
      <c r="F417" s="40" t="n"/>
      <c r="G417" s="69" t="n"/>
      <c r="H417" s="68" t="n"/>
      <c r="I417" s="70">
        <f>IF(B417="","",DATE(YEAR(B417),MONTH(B417),1))</f>
        <v/>
      </c>
      <c r="J417" s="71">
        <f>IF(B417="","",WEEKDAY(B417,2))</f>
        <v/>
      </c>
    </row>
    <row r="418" ht="19" customHeight="1">
      <c r="A418" s="66">
        <f>IF(B418="","",ROW()-5)</f>
        <v/>
      </c>
      <c r="B418" s="67" t="n"/>
      <c r="C418" s="68" t="n"/>
      <c r="D418" s="40" t="n"/>
      <c r="E418" s="68" t="n"/>
      <c r="F418" s="40" t="n"/>
      <c r="G418" s="69" t="n"/>
      <c r="H418" s="68" t="n"/>
      <c r="I418" s="70">
        <f>IF(B418="","",DATE(YEAR(B418),MONTH(B418),1))</f>
        <v/>
      </c>
      <c r="J418" s="71">
        <f>IF(B418="","",WEEKDAY(B418,2))</f>
        <v/>
      </c>
    </row>
    <row r="419" ht="19" customHeight="1">
      <c r="A419" s="66">
        <f>IF(B419="","",ROW()-5)</f>
        <v/>
      </c>
      <c r="B419" s="67" t="n"/>
      <c r="C419" s="68" t="n"/>
      <c r="D419" s="40" t="n"/>
      <c r="E419" s="68" t="n"/>
      <c r="F419" s="40" t="n"/>
      <c r="G419" s="69" t="n"/>
      <c r="H419" s="68" t="n"/>
      <c r="I419" s="70">
        <f>IF(B419="","",DATE(YEAR(B419),MONTH(B419),1))</f>
        <v/>
      </c>
      <c r="J419" s="71">
        <f>IF(B419="","",WEEKDAY(B419,2))</f>
        <v/>
      </c>
    </row>
    <row r="420" ht="19" customHeight="1">
      <c r="A420" s="66">
        <f>IF(B420="","",ROW()-5)</f>
        <v/>
      </c>
      <c r="B420" s="67" t="n"/>
      <c r="C420" s="68" t="n"/>
      <c r="D420" s="40" t="n"/>
      <c r="E420" s="68" t="n"/>
      <c r="F420" s="40" t="n"/>
      <c r="G420" s="69" t="n"/>
      <c r="H420" s="68" t="n"/>
      <c r="I420" s="70">
        <f>IF(B420="","",DATE(YEAR(B420),MONTH(B420),1))</f>
        <v/>
      </c>
      <c r="J420" s="71">
        <f>IF(B420="","",WEEKDAY(B420,2))</f>
        <v/>
      </c>
    </row>
    <row r="421" ht="19" customHeight="1">
      <c r="A421" s="66">
        <f>IF(B421="","",ROW()-5)</f>
        <v/>
      </c>
      <c r="B421" s="67" t="n"/>
      <c r="C421" s="68" t="n"/>
      <c r="D421" s="40" t="n"/>
      <c r="E421" s="68" t="n"/>
      <c r="F421" s="40" t="n"/>
      <c r="G421" s="69" t="n"/>
      <c r="H421" s="68" t="n"/>
      <c r="I421" s="70">
        <f>IF(B421="","",DATE(YEAR(B421),MONTH(B421),1))</f>
        <v/>
      </c>
      <c r="J421" s="71">
        <f>IF(B421="","",WEEKDAY(B421,2))</f>
        <v/>
      </c>
    </row>
    <row r="422" ht="19" customHeight="1">
      <c r="A422" s="66">
        <f>IF(B422="","",ROW()-5)</f>
        <v/>
      </c>
      <c r="B422" s="67" t="n"/>
      <c r="C422" s="68" t="n"/>
      <c r="D422" s="40" t="n"/>
      <c r="E422" s="68" t="n"/>
      <c r="F422" s="40" t="n"/>
      <c r="G422" s="69" t="n"/>
      <c r="H422" s="68" t="n"/>
      <c r="I422" s="70">
        <f>IF(B422="","",DATE(YEAR(B422),MONTH(B422),1))</f>
        <v/>
      </c>
      <c r="J422" s="71">
        <f>IF(B422="","",WEEKDAY(B422,2))</f>
        <v/>
      </c>
    </row>
    <row r="423" ht="19" customHeight="1">
      <c r="A423" s="66">
        <f>IF(B423="","",ROW()-5)</f>
        <v/>
      </c>
      <c r="B423" s="67" t="n"/>
      <c r="C423" s="68" t="n"/>
      <c r="D423" s="40" t="n"/>
      <c r="E423" s="68" t="n"/>
      <c r="F423" s="40" t="n"/>
      <c r="G423" s="69" t="n"/>
      <c r="H423" s="68" t="n"/>
      <c r="I423" s="70">
        <f>IF(B423="","",DATE(YEAR(B423),MONTH(B423),1))</f>
        <v/>
      </c>
      <c r="J423" s="71">
        <f>IF(B423="","",WEEKDAY(B423,2))</f>
        <v/>
      </c>
    </row>
    <row r="424" ht="19" customHeight="1">
      <c r="A424" s="66">
        <f>IF(B424="","",ROW()-5)</f>
        <v/>
      </c>
      <c r="B424" s="67" t="n"/>
      <c r="C424" s="68" t="n"/>
      <c r="D424" s="40" t="n"/>
      <c r="E424" s="68" t="n"/>
      <c r="F424" s="40" t="n"/>
      <c r="G424" s="69" t="n"/>
      <c r="H424" s="68" t="n"/>
      <c r="I424" s="70">
        <f>IF(B424="","",DATE(YEAR(B424),MONTH(B424),1))</f>
        <v/>
      </c>
      <c r="J424" s="71">
        <f>IF(B424="","",WEEKDAY(B424,2))</f>
        <v/>
      </c>
    </row>
    <row r="425" ht="19" customHeight="1">
      <c r="A425" s="66">
        <f>IF(B425="","",ROW()-5)</f>
        <v/>
      </c>
      <c r="B425" s="67" t="n"/>
      <c r="C425" s="68" t="n"/>
      <c r="D425" s="40" t="n"/>
      <c r="E425" s="68" t="n"/>
      <c r="F425" s="40" t="n"/>
      <c r="G425" s="69" t="n"/>
      <c r="H425" s="68" t="n"/>
      <c r="I425" s="70">
        <f>IF(B425="","",DATE(YEAR(B425),MONTH(B425),1))</f>
        <v/>
      </c>
      <c r="J425" s="71">
        <f>IF(B425="","",WEEKDAY(B425,2))</f>
        <v/>
      </c>
    </row>
    <row r="426" ht="19" customHeight="1">
      <c r="A426" s="66">
        <f>IF(B426="","",ROW()-5)</f>
        <v/>
      </c>
      <c r="B426" s="67" t="n"/>
      <c r="C426" s="68" t="n"/>
      <c r="D426" s="40" t="n"/>
      <c r="E426" s="68" t="n"/>
      <c r="F426" s="40" t="n"/>
      <c r="G426" s="69" t="n"/>
      <c r="H426" s="68" t="n"/>
      <c r="I426" s="70">
        <f>IF(B426="","",DATE(YEAR(B426),MONTH(B426),1))</f>
        <v/>
      </c>
      <c r="J426" s="71">
        <f>IF(B426="","",WEEKDAY(B426,2))</f>
        <v/>
      </c>
    </row>
    <row r="427" ht="19" customHeight="1">
      <c r="A427" s="66">
        <f>IF(B427="","",ROW()-5)</f>
        <v/>
      </c>
      <c r="B427" s="67" t="n"/>
      <c r="C427" s="68" t="n"/>
      <c r="D427" s="40" t="n"/>
      <c r="E427" s="68" t="n"/>
      <c r="F427" s="40" t="n"/>
      <c r="G427" s="69" t="n"/>
      <c r="H427" s="68" t="n"/>
      <c r="I427" s="70">
        <f>IF(B427="","",DATE(YEAR(B427),MONTH(B427),1))</f>
        <v/>
      </c>
      <c r="J427" s="71">
        <f>IF(B427="","",WEEKDAY(B427,2))</f>
        <v/>
      </c>
    </row>
    <row r="428" ht="19" customHeight="1">
      <c r="A428" s="66">
        <f>IF(B428="","",ROW()-5)</f>
        <v/>
      </c>
      <c r="B428" s="67" t="n"/>
      <c r="C428" s="68" t="n"/>
      <c r="D428" s="40" t="n"/>
      <c r="E428" s="68" t="n"/>
      <c r="F428" s="40" t="n"/>
      <c r="G428" s="69" t="n"/>
      <c r="H428" s="68" t="n"/>
      <c r="I428" s="70">
        <f>IF(B428="","",DATE(YEAR(B428),MONTH(B428),1))</f>
        <v/>
      </c>
      <c r="J428" s="71">
        <f>IF(B428="","",WEEKDAY(B428,2))</f>
        <v/>
      </c>
    </row>
    <row r="429" ht="19" customHeight="1">
      <c r="A429" s="66">
        <f>IF(B429="","",ROW()-5)</f>
        <v/>
      </c>
      <c r="B429" s="67" t="n"/>
      <c r="C429" s="68" t="n"/>
      <c r="D429" s="40" t="n"/>
      <c r="E429" s="68" t="n"/>
      <c r="F429" s="40" t="n"/>
      <c r="G429" s="69" t="n"/>
      <c r="H429" s="68" t="n"/>
      <c r="I429" s="70">
        <f>IF(B429="","",DATE(YEAR(B429),MONTH(B429),1))</f>
        <v/>
      </c>
      <c r="J429" s="71">
        <f>IF(B429="","",WEEKDAY(B429,2))</f>
        <v/>
      </c>
    </row>
    <row r="430" ht="19" customHeight="1">
      <c r="A430" s="66">
        <f>IF(B430="","",ROW()-5)</f>
        <v/>
      </c>
      <c r="B430" s="67" t="n"/>
      <c r="C430" s="68" t="n"/>
      <c r="D430" s="40" t="n"/>
      <c r="E430" s="68" t="n"/>
      <c r="F430" s="40" t="n"/>
      <c r="G430" s="69" t="n"/>
      <c r="H430" s="68" t="n"/>
      <c r="I430" s="70">
        <f>IF(B430="","",DATE(YEAR(B430),MONTH(B430),1))</f>
        <v/>
      </c>
      <c r="J430" s="71">
        <f>IF(B430="","",WEEKDAY(B430,2))</f>
        <v/>
      </c>
    </row>
    <row r="431" ht="19" customHeight="1">
      <c r="A431" s="66">
        <f>IF(B431="","",ROW()-5)</f>
        <v/>
      </c>
      <c r="B431" s="67" t="n"/>
      <c r="C431" s="68" t="n"/>
      <c r="D431" s="40" t="n"/>
      <c r="E431" s="68" t="n"/>
      <c r="F431" s="40" t="n"/>
      <c r="G431" s="69" t="n"/>
      <c r="H431" s="68" t="n"/>
      <c r="I431" s="70">
        <f>IF(B431="","",DATE(YEAR(B431),MONTH(B431),1))</f>
        <v/>
      </c>
      <c r="J431" s="71">
        <f>IF(B431="","",WEEKDAY(B431,2))</f>
        <v/>
      </c>
    </row>
    <row r="432" ht="19" customHeight="1">
      <c r="A432" s="66">
        <f>IF(B432="","",ROW()-5)</f>
        <v/>
      </c>
      <c r="B432" s="67" t="n"/>
      <c r="C432" s="68" t="n"/>
      <c r="D432" s="40" t="n"/>
      <c r="E432" s="68" t="n"/>
      <c r="F432" s="40" t="n"/>
      <c r="G432" s="69" t="n"/>
      <c r="H432" s="68" t="n"/>
      <c r="I432" s="70">
        <f>IF(B432="","",DATE(YEAR(B432),MONTH(B432),1))</f>
        <v/>
      </c>
      <c r="J432" s="71">
        <f>IF(B432="","",WEEKDAY(B432,2))</f>
        <v/>
      </c>
    </row>
    <row r="433" ht="19" customHeight="1">
      <c r="A433" s="66">
        <f>IF(B433="","",ROW()-5)</f>
        <v/>
      </c>
      <c r="B433" s="67" t="n"/>
      <c r="C433" s="68" t="n"/>
      <c r="D433" s="40" t="n"/>
      <c r="E433" s="68" t="n"/>
      <c r="F433" s="40" t="n"/>
      <c r="G433" s="69" t="n"/>
      <c r="H433" s="68" t="n"/>
      <c r="I433" s="70">
        <f>IF(B433="","",DATE(YEAR(B433),MONTH(B433),1))</f>
        <v/>
      </c>
      <c r="J433" s="71">
        <f>IF(B433="","",WEEKDAY(B433,2))</f>
        <v/>
      </c>
    </row>
    <row r="434" ht="19" customHeight="1">
      <c r="A434" s="66">
        <f>IF(B434="","",ROW()-5)</f>
        <v/>
      </c>
      <c r="B434" s="67" t="n"/>
      <c r="C434" s="68" t="n"/>
      <c r="D434" s="40" t="n"/>
      <c r="E434" s="68" t="n"/>
      <c r="F434" s="40" t="n"/>
      <c r="G434" s="69" t="n"/>
      <c r="H434" s="68" t="n"/>
      <c r="I434" s="70">
        <f>IF(B434="","",DATE(YEAR(B434),MONTH(B434),1))</f>
        <v/>
      </c>
      <c r="J434" s="71">
        <f>IF(B434="","",WEEKDAY(B434,2))</f>
        <v/>
      </c>
    </row>
    <row r="435" ht="19" customHeight="1">
      <c r="A435" s="66">
        <f>IF(B435="","",ROW()-5)</f>
        <v/>
      </c>
      <c r="B435" s="67" t="n"/>
      <c r="C435" s="68" t="n"/>
      <c r="D435" s="40" t="n"/>
      <c r="E435" s="68" t="n"/>
      <c r="F435" s="40" t="n"/>
      <c r="G435" s="69" t="n"/>
      <c r="H435" s="68" t="n"/>
      <c r="I435" s="70">
        <f>IF(B435="","",DATE(YEAR(B435),MONTH(B435),1))</f>
        <v/>
      </c>
      <c r="J435" s="71">
        <f>IF(B435="","",WEEKDAY(B435,2))</f>
        <v/>
      </c>
    </row>
    <row r="436" ht="19" customHeight="1">
      <c r="A436" s="66">
        <f>IF(B436="","",ROW()-5)</f>
        <v/>
      </c>
      <c r="B436" s="67" t="n"/>
      <c r="C436" s="68" t="n"/>
      <c r="D436" s="40" t="n"/>
      <c r="E436" s="68" t="n"/>
      <c r="F436" s="40" t="n"/>
      <c r="G436" s="69" t="n"/>
      <c r="H436" s="68" t="n"/>
      <c r="I436" s="70">
        <f>IF(B436="","",DATE(YEAR(B436),MONTH(B436),1))</f>
        <v/>
      </c>
      <c r="J436" s="71">
        <f>IF(B436="","",WEEKDAY(B436,2))</f>
        <v/>
      </c>
    </row>
    <row r="437" ht="19" customHeight="1">
      <c r="A437" s="66">
        <f>IF(B437="","",ROW()-5)</f>
        <v/>
      </c>
      <c r="B437" s="67" t="n"/>
      <c r="C437" s="68" t="n"/>
      <c r="D437" s="40" t="n"/>
      <c r="E437" s="68" t="n"/>
      <c r="F437" s="40" t="n"/>
      <c r="G437" s="69" t="n"/>
      <c r="H437" s="68" t="n"/>
      <c r="I437" s="70">
        <f>IF(B437="","",DATE(YEAR(B437),MONTH(B437),1))</f>
        <v/>
      </c>
      <c r="J437" s="71">
        <f>IF(B437="","",WEEKDAY(B437,2))</f>
        <v/>
      </c>
    </row>
    <row r="438" ht="19" customHeight="1">
      <c r="A438" s="66">
        <f>IF(B438="","",ROW()-5)</f>
        <v/>
      </c>
      <c r="B438" s="67" t="n"/>
      <c r="C438" s="68" t="n"/>
      <c r="D438" s="40" t="n"/>
      <c r="E438" s="68" t="n"/>
      <c r="F438" s="40" t="n"/>
      <c r="G438" s="69" t="n"/>
      <c r="H438" s="68" t="n"/>
      <c r="I438" s="70">
        <f>IF(B438="","",DATE(YEAR(B438),MONTH(B438),1))</f>
        <v/>
      </c>
      <c r="J438" s="71">
        <f>IF(B438="","",WEEKDAY(B438,2))</f>
        <v/>
      </c>
    </row>
    <row r="439" ht="19" customHeight="1">
      <c r="A439" s="66">
        <f>IF(B439="","",ROW()-5)</f>
        <v/>
      </c>
      <c r="B439" s="67" t="n"/>
      <c r="C439" s="68" t="n"/>
      <c r="D439" s="40" t="n"/>
      <c r="E439" s="68" t="n"/>
      <c r="F439" s="40" t="n"/>
      <c r="G439" s="69" t="n"/>
      <c r="H439" s="68" t="n"/>
      <c r="I439" s="70">
        <f>IF(B439="","",DATE(YEAR(B439),MONTH(B439),1))</f>
        <v/>
      </c>
      <c r="J439" s="71">
        <f>IF(B439="","",WEEKDAY(B439,2))</f>
        <v/>
      </c>
    </row>
    <row r="440" ht="19" customHeight="1">
      <c r="A440" s="66">
        <f>IF(B440="","",ROW()-5)</f>
        <v/>
      </c>
      <c r="B440" s="67" t="n"/>
      <c r="C440" s="68" t="n"/>
      <c r="D440" s="40" t="n"/>
      <c r="E440" s="68" t="n"/>
      <c r="F440" s="40" t="n"/>
      <c r="G440" s="69" t="n"/>
      <c r="H440" s="68" t="n"/>
      <c r="I440" s="70">
        <f>IF(B440="","",DATE(YEAR(B440),MONTH(B440),1))</f>
        <v/>
      </c>
      <c r="J440" s="71">
        <f>IF(B440="","",WEEKDAY(B440,2))</f>
        <v/>
      </c>
    </row>
    <row r="441" ht="19" customHeight="1">
      <c r="A441" s="66">
        <f>IF(B441="","",ROW()-5)</f>
        <v/>
      </c>
      <c r="B441" s="67" t="n"/>
      <c r="C441" s="68" t="n"/>
      <c r="D441" s="40" t="n"/>
      <c r="E441" s="68" t="n"/>
      <c r="F441" s="40" t="n"/>
      <c r="G441" s="69" t="n"/>
      <c r="H441" s="68" t="n"/>
      <c r="I441" s="70">
        <f>IF(B441="","",DATE(YEAR(B441),MONTH(B441),1))</f>
        <v/>
      </c>
      <c r="J441" s="71">
        <f>IF(B441="","",WEEKDAY(B441,2))</f>
        <v/>
      </c>
    </row>
    <row r="442" ht="19" customHeight="1">
      <c r="A442" s="66">
        <f>IF(B442="","",ROW()-5)</f>
        <v/>
      </c>
      <c r="B442" s="67" t="n"/>
      <c r="C442" s="68" t="n"/>
      <c r="D442" s="40" t="n"/>
      <c r="E442" s="68" t="n"/>
      <c r="F442" s="40" t="n"/>
      <c r="G442" s="69" t="n"/>
      <c r="H442" s="68" t="n"/>
      <c r="I442" s="70">
        <f>IF(B442="","",DATE(YEAR(B442),MONTH(B442),1))</f>
        <v/>
      </c>
      <c r="J442" s="71">
        <f>IF(B442="","",WEEKDAY(B442,2))</f>
        <v/>
      </c>
    </row>
    <row r="443" ht="19" customHeight="1">
      <c r="A443" s="66">
        <f>IF(B443="","",ROW()-5)</f>
        <v/>
      </c>
      <c r="B443" s="67" t="n"/>
      <c r="C443" s="68" t="n"/>
      <c r="D443" s="40" t="n"/>
      <c r="E443" s="68" t="n"/>
      <c r="F443" s="40" t="n"/>
      <c r="G443" s="69" t="n"/>
      <c r="H443" s="68" t="n"/>
      <c r="I443" s="70">
        <f>IF(B443="","",DATE(YEAR(B443),MONTH(B443),1))</f>
        <v/>
      </c>
      <c r="J443" s="71">
        <f>IF(B443="","",WEEKDAY(B443,2))</f>
        <v/>
      </c>
    </row>
    <row r="444" ht="19" customHeight="1">
      <c r="A444" s="66">
        <f>IF(B444="","",ROW()-5)</f>
        <v/>
      </c>
      <c r="B444" s="67" t="n"/>
      <c r="C444" s="68" t="n"/>
      <c r="D444" s="40" t="n"/>
      <c r="E444" s="68" t="n"/>
      <c r="F444" s="40" t="n"/>
      <c r="G444" s="69" t="n"/>
      <c r="H444" s="68" t="n"/>
      <c r="I444" s="70">
        <f>IF(B444="","",DATE(YEAR(B444),MONTH(B444),1))</f>
        <v/>
      </c>
      <c r="J444" s="71">
        <f>IF(B444="","",WEEKDAY(B444,2))</f>
        <v/>
      </c>
    </row>
    <row r="445" ht="19" customHeight="1">
      <c r="A445" s="66">
        <f>IF(B445="","",ROW()-5)</f>
        <v/>
      </c>
      <c r="B445" s="67" t="n"/>
      <c r="C445" s="68" t="n"/>
      <c r="D445" s="40" t="n"/>
      <c r="E445" s="68" t="n"/>
      <c r="F445" s="40" t="n"/>
      <c r="G445" s="69" t="n"/>
      <c r="H445" s="68" t="n"/>
      <c r="I445" s="70">
        <f>IF(B445="","",DATE(YEAR(B445),MONTH(B445),1))</f>
        <v/>
      </c>
      <c r="J445" s="71">
        <f>IF(B445="","",WEEKDAY(B445,2))</f>
        <v/>
      </c>
    </row>
    <row r="446" ht="19" customHeight="1">
      <c r="A446" s="66">
        <f>IF(B446="","",ROW()-5)</f>
        <v/>
      </c>
      <c r="B446" s="67" t="n"/>
      <c r="C446" s="68" t="n"/>
      <c r="D446" s="40" t="n"/>
      <c r="E446" s="68" t="n"/>
      <c r="F446" s="40" t="n"/>
      <c r="G446" s="69" t="n"/>
      <c r="H446" s="68" t="n"/>
      <c r="I446" s="70">
        <f>IF(B446="","",DATE(YEAR(B446),MONTH(B446),1))</f>
        <v/>
      </c>
      <c r="J446" s="71">
        <f>IF(B446="","",WEEKDAY(B446,2))</f>
        <v/>
      </c>
    </row>
    <row r="447" ht="19" customHeight="1">
      <c r="A447" s="66">
        <f>IF(B447="","",ROW()-5)</f>
        <v/>
      </c>
      <c r="B447" s="67" t="n"/>
      <c r="C447" s="68" t="n"/>
      <c r="D447" s="40" t="n"/>
      <c r="E447" s="68" t="n"/>
      <c r="F447" s="40" t="n"/>
      <c r="G447" s="69" t="n"/>
      <c r="H447" s="68" t="n"/>
      <c r="I447" s="70">
        <f>IF(B447="","",DATE(YEAR(B447),MONTH(B447),1))</f>
        <v/>
      </c>
      <c r="J447" s="71">
        <f>IF(B447="","",WEEKDAY(B447,2))</f>
        <v/>
      </c>
    </row>
    <row r="448" ht="19" customHeight="1">
      <c r="A448" s="66">
        <f>IF(B448="","",ROW()-5)</f>
        <v/>
      </c>
      <c r="B448" s="67" t="n"/>
      <c r="C448" s="68" t="n"/>
      <c r="D448" s="40" t="n"/>
      <c r="E448" s="68" t="n"/>
      <c r="F448" s="40" t="n"/>
      <c r="G448" s="69" t="n"/>
      <c r="H448" s="68" t="n"/>
      <c r="I448" s="70">
        <f>IF(B448="","",DATE(YEAR(B448),MONTH(B448),1))</f>
        <v/>
      </c>
      <c r="J448" s="71">
        <f>IF(B448="","",WEEKDAY(B448,2))</f>
        <v/>
      </c>
    </row>
    <row r="449" ht="19" customHeight="1">
      <c r="A449" s="66">
        <f>IF(B449="","",ROW()-5)</f>
        <v/>
      </c>
      <c r="B449" s="67" t="n"/>
      <c r="C449" s="68" t="n"/>
      <c r="D449" s="40" t="n"/>
      <c r="E449" s="68" t="n"/>
      <c r="F449" s="40" t="n"/>
      <c r="G449" s="69" t="n"/>
      <c r="H449" s="68" t="n"/>
      <c r="I449" s="70">
        <f>IF(B449="","",DATE(YEAR(B449),MONTH(B449),1))</f>
        <v/>
      </c>
      <c r="J449" s="71">
        <f>IF(B449="","",WEEKDAY(B449,2))</f>
        <v/>
      </c>
    </row>
    <row r="450" ht="19" customHeight="1">
      <c r="A450" s="66">
        <f>IF(B450="","",ROW()-5)</f>
        <v/>
      </c>
      <c r="B450" s="67" t="n"/>
      <c r="C450" s="68" t="n"/>
      <c r="D450" s="40" t="n"/>
      <c r="E450" s="68" t="n"/>
      <c r="F450" s="40" t="n"/>
      <c r="G450" s="69" t="n"/>
      <c r="H450" s="68" t="n"/>
      <c r="I450" s="70">
        <f>IF(B450="","",DATE(YEAR(B450),MONTH(B450),1))</f>
        <v/>
      </c>
      <c r="J450" s="71">
        <f>IF(B450="","",WEEKDAY(B450,2))</f>
        <v/>
      </c>
    </row>
    <row r="451" ht="19" customHeight="1">
      <c r="A451" s="66">
        <f>IF(B451="","",ROW()-5)</f>
        <v/>
      </c>
      <c r="B451" s="67" t="n"/>
      <c r="C451" s="68" t="n"/>
      <c r="D451" s="40" t="n"/>
      <c r="E451" s="68" t="n"/>
      <c r="F451" s="40" t="n"/>
      <c r="G451" s="69" t="n"/>
      <c r="H451" s="68" t="n"/>
      <c r="I451" s="70">
        <f>IF(B451="","",DATE(YEAR(B451),MONTH(B451),1))</f>
        <v/>
      </c>
      <c r="J451" s="71">
        <f>IF(B451="","",WEEKDAY(B451,2))</f>
        <v/>
      </c>
    </row>
    <row r="452" ht="19" customHeight="1">
      <c r="A452" s="66">
        <f>IF(B452="","",ROW()-5)</f>
        <v/>
      </c>
      <c r="B452" s="67" t="n"/>
      <c r="C452" s="68" t="n"/>
      <c r="D452" s="40" t="n"/>
      <c r="E452" s="68" t="n"/>
      <c r="F452" s="40" t="n"/>
      <c r="G452" s="69" t="n"/>
      <c r="H452" s="68" t="n"/>
      <c r="I452" s="70">
        <f>IF(B452="","",DATE(YEAR(B452),MONTH(B452),1))</f>
        <v/>
      </c>
      <c r="J452" s="71">
        <f>IF(B452="","",WEEKDAY(B452,2))</f>
        <v/>
      </c>
    </row>
    <row r="453" ht="19" customHeight="1">
      <c r="A453" s="66">
        <f>IF(B453="","",ROW()-5)</f>
        <v/>
      </c>
      <c r="B453" s="67" t="n"/>
      <c r="C453" s="68" t="n"/>
      <c r="D453" s="40" t="n"/>
      <c r="E453" s="68" t="n"/>
      <c r="F453" s="40" t="n"/>
      <c r="G453" s="69" t="n"/>
      <c r="H453" s="68" t="n"/>
      <c r="I453" s="70">
        <f>IF(B453="","",DATE(YEAR(B453),MONTH(B453),1))</f>
        <v/>
      </c>
      <c r="J453" s="71">
        <f>IF(B453="","",WEEKDAY(B453,2))</f>
        <v/>
      </c>
    </row>
    <row r="454" ht="19" customHeight="1">
      <c r="A454" s="66">
        <f>IF(B454="","",ROW()-5)</f>
        <v/>
      </c>
      <c r="B454" s="67" t="n"/>
      <c r="C454" s="68" t="n"/>
      <c r="D454" s="40" t="n"/>
      <c r="E454" s="68" t="n"/>
      <c r="F454" s="40" t="n"/>
      <c r="G454" s="69" t="n"/>
      <c r="H454" s="68" t="n"/>
      <c r="I454" s="70">
        <f>IF(B454="","",DATE(YEAR(B454),MONTH(B454),1))</f>
        <v/>
      </c>
      <c r="J454" s="71">
        <f>IF(B454="","",WEEKDAY(B454,2))</f>
        <v/>
      </c>
    </row>
    <row r="455" ht="19" customHeight="1">
      <c r="A455" s="66">
        <f>IF(B455="","",ROW()-5)</f>
        <v/>
      </c>
      <c r="B455" s="67" t="n"/>
      <c r="C455" s="68" t="n"/>
      <c r="D455" s="40" t="n"/>
      <c r="E455" s="68" t="n"/>
      <c r="F455" s="40" t="n"/>
      <c r="G455" s="69" t="n"/>
      <c r="H455" s="68" t="n"/>
      <c r="I455" s="70">
        <f>IF(B455="","",DATE(YEAR(B455),MONTH(B455),1))</f>
        <v/>
      </c>
      <c r="J455" s="71">
        <f>IF(B455="","",WEEKDAY(B455,2))</f>
        <v/>
      </c>
    </row>
    <row r="456" ht="19" customHeight="1">
      <c r="A456" s="66">
        <f>IF(B456="","",ROW()-5)</f>
        <v/>
      </c>
      <c r="B456" s="67" t="n"/>
      <c r="C456" s="68" t="n"/>
      <c r="D456" s="40" t="n"/>
      <c r="E456" s="68" t="n"/>
      <c r="F456" s="40" t="n"/>
      <c r="G456" s="69" t="n"/>
      <c r="H456" s="68" t="n"/>
      <c r="I456" s="70">
        <f>IF(B456="","",DATE(YEAR(B456),MONTH(B456),1))</f>
        <v/>
      </c>
      <c r="J456" s="71">
        <f>IF(B456="","",WEEKDAY(B456,2))</f>
        <v/>
      </c>
    </row>
    <row r="457" ht="19" customHeight="1">
      <c r="A457" s="66">
        <f>IF(B457="","",ROW()-5)</f>
        <v/>
      </c>
      <c r="B457" s="67" t="n"/>
      <c r="C457" s="68" t="n"/>
      <c r="D457" s="40" t="n"/>
      <c r="E457" s="68" t="n"/>
      <c r="F457" s="40" t="n"/>
      <c r="G457" s="69" t="n"/>
      <c r="H457" s="68" t="n"/>
      <c r="I457" s="70">
        <f>IF(B457="","",DATE(YEAR(B457),MONTH(B457),1))</f>
        <v/>
      </c>
      <c r="J457" s="71">
        <f>IF(B457="","",WEEKDAY(B457,2))</f>
        <v/>
      </c>
    </row>
    <row r="458" ht="19" customHeight="1">
      <c r="A458" s="66">
        <f>IF(B458="","",ROW()-5)</f>
        <v/>
      </c>
      <c r="B458" s="67" t="n"/>
      <c r="C458" s="68" t="n"/>
      <c r="D458" s="40" t="n"/>
      <c r="E458" s="68" t="n"/>
      <c r="F458" s="40" t="n"/>
      <c r="G458" s="69" t="n"/>
      <c r="H458" s="68" t="n"/>
      <c r="I458" s="70">
        <f>IF(B458="","",DATE(YEAR(B458),MONTH(B458),1))</f>
        <v/>
      </c>
      <c r="J458" s="71">
        <f>IF(B458="","",WEEKDAY(B458,2))</f>
        <v/>
      </c>
    </row>
    <row r="459" ht="19" customHeight="1">
      <c r="A459" s="66">
        <f>IF(B459="","",ROW()-5)</f>
        <v/>
      </c>
      <c r="B459" s="67" t="n"/>
      <c r="C459" s="68" t="n"/>
      <c r="D459" s="40" t="n"/>
      <c r="E459" s="68" t="n"/>
      <c r="F459" s="40" t="n"/>
      <c r="G459" s="69" t="n"/>
      <c r="H459" s="68" t="n"/>
      <c r="I459" s="70">
        <f>IF(B459="","",DATE(YEAR(B459),MONTH(B459),1))</f>
        <v/>
      </c>
      <c r="J459" s="71">
        <f>IF(B459="","",WEEKDAY(B459,2))</f>
        <v/>
      </c>
    </row>
    <row r="460" ht="19" customHeight="1">
      <c r="A460" s="66">
        <f>IF(B460="","",ROW()-5)</f>
        <v/>
      </c>
      <c r="B460" s="67" t="n"/>
      <c r="C460" s="68" t="n"/>
      <c r="D460" s="40" t="n"/>
      <c r="E460" s="68" t="n"/>
      <c r="F460" s="40" t="n"/>
      <c r="G460" s="69" t="n"/>
      <c r="H460" s="68" t="n"/>
      <c r="I460" s="70">
        <f>IF(B460="","",DATE(YEAR(B460),MONTH(B460),1))</f>
        <v/>
      </c>
      <c r="J460" s="71">
        <f>IF(B460="","",WEEKDAY(B460,2))</f>
        <v/>
      </c>
    </row>
    <row r="461" ht="19" customHeight="1">
      <c r="A461" s="66">
        <f>IF(B461="","",ROW()-5)</f>
        <v/>
      </c>
      <c r="B461" s="67" t="n"/>
      <c r="C461" s="68" t="n"/>
      <c r="D461" s="40" t="n"/>
      <c r="E461" s="68" t="n"/>
      <c r="F461" s="40" t="n"/>
      <c r="G461" s="69" t="n"/>
      <c r="H461" s="68" t="n"/>
      <c r="I461" s="70">
        <f>IF(B461="","",DATE(YEAR(B461),MONTH(B461),1))</f>
        <v/>
      </c>
      <c r="J461" s="71">
        <f>IF(B461="","",WEEKDAY(B461,2))</f>
        <v/>
      </c>
    </row>
    <row r="462" ht="19" customHeight="1">
      <c r="A462" s="66">
        <f>IF(B462="","",ROW()-5)</f>
        <v/>
      </c>
      <c r="B462" s="67" t="n"/>
      <c r="C462" s="68" t="n"/>
      <c r="D462" s="40" t="n"/>
      <c r="E462" s="68" t="n"/>
      <c r="F462" s="40" t="n"/>
      <c r="G462" s="69" t="n"/>
      <c r="H462" s="68" t="n"/>
      <c r="I462" s="70">
        <f>IF(B462="","",DATE(YEAR(B462),MONTH(B462),1))</f>
        <v/>
      </c>
      <c r="J462" s="71">
        <f>IF(B462="","",WEEKDAY(B462,2))</f>
        <v/>
      </c>
    </row>
    <row r="463" ht="19" customHeight="1">
      <c r="A463" s="66">
        <f>IF(B463="","",ROW()-5)</f>
        <v/>
      </c>
      <c r="B463" s="67" t="n"/>
      <c r="C463" s="68" t="n"/>
      <c r="D463" s="40" t="n"/>
      <c r="E463" s="68" t="n"/>
      <c r="F463" s="40" t="n"/>
      <c r="G463" s="69" t="n"/>
      <c r="H463" s="68" t="n"/>
      <c r="I463" s="70">
        <f>IF(B463="","",DATE(YEAR(B463),MONTH(B463),1))</f>
        <v/>
      </c>
      <c r="J463" s="71">
        <f>IF(B463="","",WEEKDAY(B463,2))</f>
        <v/>
      </c>
    </row>
    <row r="464" ht="19" customHeight="1">
      <c r="A464" s="66">
        <f>IF(B464="","",ROW()-5)</f>
        <v/>
      </c>
      <c r="B464" s="67" t="n"/>
      <c r="C464" s="68" t="n"/>
      <c r="D464" s="40" t="n"/>
      <c r="E464" s="68" t="n"/>
      <c r="F464" s="40" t="n"/>
      <c r="G464" s="69" t="n"/>
      <c r="H464" s="68" t="n"/>
      <c r="I464" s="70">
        <f>IF(B464="","",DATE(YEAR(B464),MONTH(B464),1))</f>
        <v/>
      </c>
      <c r="J464" s="71">
        <f>IF(B464="","",WEEKDAY(B464,2))</f>
        <v/>
      </c>
    </row>
    <row r="465" ht="19" customHeight="1">
      <c r="A465" s="66">
        <f>IF(B465="","",ROW()-5)</f>
        <v/>
      </c>
      <c r="B465" s="67" t="n"/>
      <c r="C465" s="68" t="n"/>
      <c r="D465" s="40" t="n"/>
      <c r="E465" s="68" t="n"/>
      <c r="F465" s="40" t="n"/>
      <c r="G465" s="69" t="n"/>
      <c r="H465" s="68" t="n"/>
      <c r="I465" s="70">
        <f>IF(B465="","",DATE(YEAR(B465),MONTH(B465),1))</f>
        <v/>
      </c>
      <c r="J465" s="71">
        <f>IF(B465="","",WEEKDAY(B465,2))</f>
        <v/>
      </c>
    </row>
    <row r="466" ht="19" customHeight="1">
      <c r="A466" s="66">
        <f>IF(B466="","",ROW()-5)</f>
        <v/>
      </c>
      <c r="B466" s="67" t="n"/>
      <c r="C466" s="68" t="n"/>
      <c r="D466" s="40" t="n"/>
      <c r="E466" s="68" t="n"/>
      <c r="F466" s="40" t="n"/>
      <c r="G466" s="69" t="n"/>
      <c r="H466" s="68" t="n"/>
      <c r="I466" s="70">
        <f>IF(B466="","",DATE(YEAR(B466),MONTH(B466),1))</f>
        <v/>
      </c>
      <c r="J466" s="71">
        <f>IF(B466="","",WEEKDAY(B466,2))</f>
        <v/>
      </c>
    </row>
    <row r="467" ht="19" customHeight="1">
      <c r="A467" s="66">
        <f>IF(B467="","",ROW()-5)</f>
        <v/>
      </c>
      <c r="B467" s="67" t="n"/>
      <c r="C467" s="68" t="n"/>
      <c r="D467" s="40" t="n"/>
      <c r="E467" s="68" t="n"/>
      <c r="F467" s="40" t="n"/>
      <c r="G467" s="69" t="n"/>
      <c r="H467" s="68" t="n"/>
      <c r="I467" s="70">
        <f>IF(B467="","",DATE(YEAR(B467),MONTH(B467),1))</f>
        <v/>
      </c>
      <c r="J467" s="71">
        <f>IF(B467="","",WEEKDAY(B467,2))</f>
        <v/>
      </c>
    </row>
    <row r="468" ht="19" customHeight="1">
      <c r="A468" s="66">
        <f>IF(B468="","",ROW()-5)</f>
        <v/>
      </c>
      <c r="B468" s="67" t="n"/>
      <c r="C468" s="68" t="n"/>
      <c r="D468" s="40" t="n"/>
      <c r="E468" s="68" t="n"/>
      <c r="F468" s="40" t="n"/>
      <c r="G468" s="69" t="n"/>
      <c r="H468" s="68" t="n"/>
      <c r="I468" s="70">
        <f>IF(B468="","",DATE(YEAR(B468),MONTH(B468),1))</f>
        <v/>
      </c>
      <c r="J468" s="71">
        <f>IF(B468="","",WEEKDAY(B468,2))</f>
        <v/>
      </c>
    </row>
    <row r="469" ht="19" customHeight="1">
      <c r="A469" s="66">
        <f>IF(B469="","",ROW()-5)</f>
        <v/>
      </c>
      <c r="B469" s="67" t="n"/>
      <c r="C469" s="68" t="n"/>
      <c r="D469" s="40" t="n"/>
      <c r="E469" s="68" t="n"/>
      <c r="F469" s="40" t="n"/>
      <c r="G469" s="69" t="n"/>
      <c r="H469" s="68" t="n"/>
      <c r="I469" s="70">
        <f>IF(B469="","",DATE(YEAR(B469),MONTH(B469),1))</f>
        <v/>
      </c>
      <c r="J469" s="71">
        <f>IF(B469="","",WEEKDAY(B469,2))</f>
        <v/>
      </c>
    </row>
    <row r="470" ht="19" customHeight="1">
      <c r="A470" s="66">
        <f>IF(B470="","",ROW()-5)</f>
        <v/>
      </c>
      <c r="B470" s="67" t="n"/>
      <c r="C470" s="68" t="n"/>
      <c r="D470" s="40" t="n"/>
      <c r="E470" s="68" t="n"/>
      <c r="F470" s="40" t="n"/>
      <c r="G470" s="69" t="n"/>
      <c r="H470" s="68" t="n"/>
      <c r="I470" s="70">
        <f>IF(B470="","",DATE(YEAR(B470),MONTH(B470),1))</f>
        <v/>
      </c>
      <c r="J470" s="71">
        <f>IF(B470="","",WEEKDAY(B470,2))</f>
        <v/>
      </c>
    </row>
    <row r="471" ht="19" customHeight="1">
      <c r="A471" s="66">
        <f>IF(B471="","",ROW()-5)</f>
        <v/>
      </c>
      <c r="B471" s="67" t="n"/>
      <c r="C471" s="68" t="n"/>
      <c r="D471" s="40" t="n"/>
      <c r="E471" s="68" t="n"/>
      <c r="F471" s="40" t="n"/>
      <c r="G471" s="69" t="n"/>
      <c r="H471" s="68" t="n"/>
      <c r="I471" s="70">
        <f>IF(B471="","",DATE(YEAR(B471),MONTH(B471),1))</f>
        <v/>
      </c>
      <c r="J471" s="71">
        <f>IF(B471="","",WEEKDAY(B471,2))</f>
        <v/>
      </c>
    </row>
    <row r="472" ht="19" customHeight="1">
      <c r="A472" s="66">
        <f>IF(B472="","",ROW()-5)</f>
        <v/>
      </c>
      <c r="B472" s="67" t="n"/>
      <c r="C472" s="68" t="n"/>
      <c r="D472" s="40" t="n"/>
      <c r="E472" s="68" t="n"/>
      <c r="F472" s="40" t="n"/>
      <c r="G472" s="69" t="n"/>
      <c r="H472" s="68" t="n"/>
      <c r="I472" s="70">
        <f>IF(B472="","",DATE(YEAR(B472),MONTH(B472),1))</f>
        <v/>
      </c>
      <c r="J472" s="71">
        <f>IF(B472="","",WEEKDAY(B472,2))</f>
        <v/>
      </c>
    </row>
    <row r="473" ht="19" customHeight="1">
      <c r="A473" s="66">
        <f>IF(B473="","",ROW()-5)</f>
        <v/>
      </c>
      <c r="B473" s="67" t="n"/>
      <c r="C473" s="68" t="n"/>
      <c r="D473" s="40" t="n"/>
      <c r="E473" s="68" t="n"/>
      <c r="F473" s="40" t="n"/>
      <c r="G473" s="69" t="n"/>
      <c r="H473" s="68" t="n"/>
      <c r="I473" s="70">
        <f>IF(B473="","",DATE(YEAR(B473),MONTH(B473),1))</f>
        <v/>
      </c>
      <c r="J473" s="71">
        <f>IF(B473="","",WEEKDAY(B473,2))</f>
        <v/>
      </c>
    </row>
    <row r="474" ht="19" customHeight="1">
      <c r="A474" s="66">
        <f>IF(B474="","",ROW()-5)</f>
        <v/>
      </c>
      <c r="B474" s="67" t="n"/>
      <c r="C474" s="68" t="n"/>
      <c r="D474" s="40" t="n"/>
      <c r="E474" s="68" t="n"/>
      <c r="F474" s="40" t="n"/>
      <c r="G474" s="69" t="n"/>
      <c r="H474" s="68" t="n"/>
      <c r="I474" s="70">
        <f>IF(B474="","",DATE(YEAR(B474),MONTH(B474),1))</f>
        <v/>
      </c>
      <c r="J474" s="71">
        <f>IF(B474="","",WEEKDAY(B474,2))</f>
        <v/>
      </c>
    </row>
    <row r="475" ht="19" customHeight="1">
      <c r="A475" s="66">
        <f>IF(B475="","",ROW()-5)</f>
        <v/>
      </c>
      <c r="B475" s="67" t="n"/>
      <c r="C475" s="68" t="n"/>
      <c r="D475" s="40" t="n"/>
      <c r="E475" s="68" t="n"/>
      <c r="F475" s="40" t="n"/>
      <c r="G475" s="69" t="n"/>
      <c r="H475" s="68" t="n"/>
      <c r="I475" s="70">
        <f>IF(B475="","",DATE(YEAR(B475),MONTH(B475),1))</f>
        <v/>
      </c>
      <c r="J475" s="71">
        <f>IF(B475="","",WEEKDAY(B475,2))</f>
        <v/>
      </c>
    </row>
    <row r="476" ht="19" customHeight="1">
      <c r="A476" s="66">
        <f>IF(B476="","",ROW()-5)</f>
        <v/>
      </c>
      <c r="B476" s="67" t="n"/>
      <c r="C476" s="68" t="n"/>
      <c r="D476" s="40" t="n"/>
      <c r="E476" s="68" t="n"/>
      <c r="F476" s="40" t="n"/>
      <c r="G476" s="69" t="n"/>
      <c r="H476" s="68" t="n"/>
      <c r="I476" s="70">
        <f>IF(B476="","",DATE(YEAR(B476),MONTH(B476),1))</f>
        <v/>
      </c>
      <c r="J476" s="71">
        <f>IF(B476="","",WEEKDAY(B476,2))</f>
        <v/>
      </c>
    </row>
    <row r="477" ht="19" customHeight="1">
      <c r="A477" s="66">
        <f>IF(B477="","",ROW()-5)</f>
        <v/>
      </c>
      <c r="B477" s="67" t="n"/>
      <c r="C477" s="68" t="n"/>
      <c r="D477" s="40" t="n"/>
      <c r="E477" s="68" t="n"/>
      <c r="F477" s="40" t="n"/>
      <c r="G477" s="69" t="n"/>
      <c r="H477" s="68" t="n"/>
      <c r="I477" s="70">
        <f>IF(B477="","",DATE(YEAR(B477),MONTH(B477),1))</f>
        <v/>
      </c>
      <c r="J477" s="71">
        <f>IF(B477="","",WEEKDAY(B477,2))</f>
        <v/>
      </c>
    </row>
    <row r="478" ht="19" customHeight="1">
      <c r="A478" s="66">
        <f>IF(B478="","",ROW()-5)</f>
        <v/>
      </c>
      <c r="B478" s="67" t="n"/>
      <c r="C478" s="68" t="n"/>
      <c r="D478" s="40" t="n"/>
      <c r="E478" s="68" t="n"/>
      <c r="F478" s="40" t="n"/>
      <c r="G478" s="69" t="n"/>
      <c r="H478" s="68" t="n"/>
      <c r="I478" s="70">
        <f>IF(B478="","",DATE(YEAR(B478),MONTH(B478),1))</f>
        <v/>
      </c>
      <c r="J478" s="71">
        <f>IF(B478="","",WEEKDAY(B478,2))</f>
        <v/>
      </c>
    </row>
    <row r="479" ht="19" customHeight="1">
      <c r="A479" s="66">
        <f>IF(B479="","",ROW()-5)</f>
        <v/>
      </c>
      <c r="B479" s="67" t="n"/>
      <c r="C479" s="68" t="n"/>
      <c r="D479" s="40" t="n"/>
      <c r="E479" s="68" t="n"/>
      <c r="F479" s="40" t="n"/>
      <c r="G479" s="69" t="n"/>
      <c r="H479" s="68" t="n"/>
      <c r="I479" s="70">
        <f>IF(B479="","",DATE(YEAR(B479),MONTH(B479),1))</f>
        <v/>
      </c>
      <c r="J479" s="71">
        <f>IF(B479="","",WEEKDAY(B479,2))</f>
        <v/>
      </c>
    </row>
    <row r="480" ht="19" customHeight="1">
      <c r="A480" s="66">
        <f>IF(B480="","",ROW()-5)</f>
        <v/>
      </c>
      <c r="B480" s="67" t="n"/>
      <c r="C480" s="68" t="n"/>
      <c r="D480" s="40" t="n"/>
      <c r="E480" s="68" t="n"/>
      <c r="F480" s="40" t="n"/>
      <c r="G480" s="69" t="n"/>
      <c r="H480" s="68" t="n"/>
      <c r="I480" s="70">
        <f>IF(B480="","",DATE(YEAR(B480),MONTH(B480),1))</f>
        <v/>
      </c>
      <c r="J480" s="71">
        <f>IF(B480="","",WEEKDAY(B480,2))</f>
        <v/>
      </c>
    </row>
    <row r="481" ht="19" customHeight="1">
      <c r="A481" s="66">
        <f>IF(B481="","",ROW()-5)</f>
        <v/>
      </c>
      <c r="B481" s="67" t="n"/>
      <c r="C481" s="68" t="n"/>
      <c r="D481" s="40" t="n"/>
      <c r="E481" s="68" t="n"/>
      <c r="F481" s="40" t="n"/>
      <c r="G481" s="69" t="n"/>
      <c r="H481" s="68" t="n"/>
      <c r="I481" s="70">
        <f>IF(B481="","",DATE(YEAR(B481),MONTH(B481),1))</f>
        <v/>
      </c>
      <c r="J481" s="71">
        <f>IF(B481="","",WEEKDAY(B481,2))</f>
        <v/>
      </c>
    </row>
    <row r="482" ht="19" customHeight="1">
      <c r="A482" s="66">
        <f>IF(B482="","",ROW()-5)</f>
        <v/>
      </c>
      <c r="B482" s="67" t="n"/>
      <c r="C482" s="68" t="n"/>
      <c r="D482" s="40" t="n"/>
      <c r="E482" s="68" t="n"/>
      <c r="F482" s="40" t="n"/>
      <c r="G482" s="69" t="n"/>
      <c r="H482" s="68" t="n"/>
      <c r="I482" s="70">
        <f>IF(B482="","",DATE(YEAR(B482),MONTH(B482),1))</f>
        <v/>
      </c>
      <c r="J482" s="71">
        <f>IF(B482="","",WEEKDAY(B482,2))</f>
        <v/>
      </c>
    </row>
    <row r="483" ht="19" customHeight="1">
      <c r="A483" s="66">
        <f>IF(B483="","",ROW()-5)</f>
        <v/>
      </c>
      <c r="B483" s="67" t="n"/>
      <c r="C483" s="68" t="n"/>
      <c r="D483" s="40" t="n"/>
      <c r="E483" s="68" t="n"/>
      <c r="F483" s="40" t="n"/>
      <c r="G483" s="69" t="n"/>
      <c r="H483" s="68" t="n"/>
      <c r="I483" s="70">
        <f>IF(B483="","",DATE(YEAR(B483),MONTH(B483),1))</f>
        <v/>
      </c>
      <c r="J483" s="71">
        <f>IF(B483="","",WEEKDAY(B483,2))</f>
        <v/>
      </c>
    </row>
    <row r="484" ht="19" customHeight="1">
      <c r="A484" s="66">
        <f>IF(B484="","",ROW()-5)</f>
        <v/>
      </c>
      <c r="B484" s="67" t="n"/>
      <c r="C484" s="68" t="n"/>
      <c r="D484" s="40" t="n"/>
      <c r="E484" s="68" t="n"/>
      <c r="F484" s="40" t="n"/>
      <c r="G484" s="69" t="n"/>
      <c r="H484" s="68" t="n"/>
      <c r="I484" s="70">
        <f>IF(B484="","",DATE(YEAR(B484),MONTH(B484),1))</f>
        <v/>
      </c>
      <c r="J484" s="71">
        <f>IF(B484="","",WEEKDAY(B484,2))</f>
        <v/>
      </c>
    </row>
    <row r="485" ht="19" customHeight="1">
      <c r="A485" s="66">
        <f>IF(B485="","",ROW()-5)</f>
        <v/>
      </c>
      <c r="B485" s="67" t="n"/>
      <c r="C485" s="68" t="n"/>
      <c r="D485" s="40" t="n"/>
      <c r="E485" s="68" t="n"/>
      <c r="F485" s="40" t="n"/>
      <c r="G485" s="69" t="n"/>
      <c r="H485" s="68" t="n"/>
      <c r="I485" s="70">
        <f>IF(B485="","",DATE(YEAR(B485),MONTH(B485),1))</f>
        <v/>
      </c>
      <c r="J485" s="71">
        <f>IF(B485="","",WEEKDAY(B485,2))</f>
        <v/>
      </c>
    </row>
    <row r="486" ht="19" customHeight="1">
      <c r="A486" s="66">
        <f>IF(B486="","",ROW()-5)</f>
        <v/>
      </c>
      <c r="B486" s="67" t="n"/>
      <c r="C486" s="68" t="n"/>
      <c r="D486" s="40" t="n"/>
      <c r="E486" s="68" t="n"/>
      <c r="F486" s="40" t="n"/>
      <c r="G486" s="69" t="n"/>
      <c r="H486" s="68" t="n"/>
      <c r="I486" s="70">
        <f>IF(B486="","",DATE(YEAR(B486),MONTH(B486),1))</f>
        <v/>
      </c>
      <c r="J486" s="71">
        <f>IF(B486="","",WEEKDAY(B486,2))</f>
        <v/>
      </c>
    </row>
    <row r="487" ht="19" customHeight="1">
      <c r="A487" s="66">
        <f>IF(B487="","",ROW()-5)</f>
        <v/>
      </c>
      <c r="B487" s="67" t="n"/>
      <c r="C487" s="68" t="n"/>
      <c r="D487" s="40" t="n"/>
      <c r="E487" s="68" t="n"/>
      <c r="F487" s="40" t="n"/>
      <c r="G487" s="69" t="n"/>
      <c r="H487" s="68" t="n"/>
      <c r="I487" s="70">
        <f>IF(B487="","",DATE(YEAR(B487),MONTH(B487),1))</f>
        <v/>
      </c>
      <c r="J487" s="71">
        <f>IF(B487="","",WEEKDAY(B487,2))</f>
        <v/>
      </c>
    </row>
    <row r="488" ht="19" customHeight="1">
      <c r="A488" s="66">
        <f>IF(B488="","",ROW()-5)</f>
        <v/>
      </c>
      <c r="B488" s="67" t="n"/>
      <c r="C488" s="68" t="n"/>
      <c r="D488" s="40" t="n"/>
      <c r="E488" s="68" t="n"/>
      <c r="F488" s="40" t="n"/>
      <c r="G488" s="69" t="n"/>
      <c r="H488" s="68" t="n"/>
      <c r="I488" s="70">
        <f>IF(B488="","",DATE(YEAR(B488),MONTH(B488),1))</f>
        <v/>
      </c>
      <c r="J488" s="71">
        <f>IF(B488="","",WEEKDAY(B488,2))</f>
        <v/>
      </c>
    </row>
    <row r="489" ht="19" customHeight="1">
      <c r="A489" s="66">
        <f>IF(B489="","",ROW()-5)</f>
        <v/>
      </c>
      <c r="B489" s="67" t="n"/>
      <c r="C489" s="68" t="n"/>
      <c r="D489" s="40" t="n"/>
      <c r="E489" s="68" t="n"/>
      <c r="F489" s="40" t="n"/>
      <c r="G489" s="69" t="n"/>
      <c r="H489" s="68" t="n"/>
      <c r="I489" s="70">
        <f>IF(B489="","",DATE(YEAR(B489),MONTH(B489),1))</f>
        <v/>
      </c>
      <c r="J489" s="71">
        <f>IF(B489="","",WEEKDAY(B489,2))</f>
        <v/>
      </c>
    </row>
    <row r="490" ht="19" customHeight="1">
      <c r="A490" s="66">
        <f>IF(B490="","",ROW()-5)</f>
        <v/>
      </c>
      <c r="B490" s="67" t="n"/>
      <c r="C490" s="68" t="n"/>
      <c r="D490" s="40" t="n"/>
      <c r="E490" s="68" t="n"/>
      <c r="F490" s="40" t="n"/>
      <c r="G490" s="69" t="n"/>
      <c r="H490" s="68" t="n"/>
      <c r="I490" s="70">
        <f>IF(B490="","",DATE(YEAR(B490),MONTH(B490),1))</f>
        <v/>
      </c>
      <c r="J490" s="71">
        <f>IF(B490="","",WEEKDAY(B490,2))</f>
        <v/>
      </c>
    </row>
    <row r="491" ht="19" customHeight="1">
      <c r="A491" s="66">
        <f>IF(B491="","",ROW()-5)</f>
        <v/>
      </c>
      <c r="B491" s="67" t="n"/>
      <c r="C491" s="68" t="n"/>
      <c r="D491" s="40" t="n"/>
      <c r="E491" s="68" t="n"/>
      <c r="F491" s="40" t="n"/>
      <c r="G491" s="69" t="n"/>
      <c r="H491" s="68" t="n"/>
      <c r="I491" s="70">
        <f>IF(B491="","",DATE(YEAR(B491),MONTH(B491),1))</f>
        <v/>
      </c>
      <c r="J491" s="71">
        <f>IF(B491="","",WEEKDAY(B491,2))</f>
        <v/>
      </c>
    </row>
    <row r="492" ht="19" customHeight="1">
      <c r="A492" s="66">
        <f>IF(B492="","",ROW()-5)</f>
        <v/>
      </c>
      <c r="B492" s="67" t="n"/>
      <c r="C492" s="68" t="n"/>
      <c r="D492" s="40" t="n"/>
      <c r="E492" s="68" t="n"/>
      <c r="F492" s="40" t="n"/>
      <c r="G492" s="69" t="n"/>
      <c r="H492" s="68" t="n"/>
      <c r="I492" s="70">
        <f>IF(B492="","",DATE(YEAR(B492),MONTH(B492),1))</f>
        <v/>
      </c>
      <c r="J492" s="71">
        <f>IF(B492="","",WEEKDAY(B492,2))</f>
        <v/>
      </c>
    </row>
    <row r="493" ht="19" customHeight="1">
      <c r="A493" s="66">
        <f>IF(B493="","",ROW()-5)</f>
        <v/>
      </c>
      <c r="B493" s="67" t="n"/>
      <c r="C493" s="68" t="n"/>
      <c r="D493" s="40" t="n"/>
      <c r="E493" s="68" t="n"/>
      <c r="F493" s="40" t="n"/>
      <c r="G493" s="69" t="n"/>
      <c r="H493" s="68" t="n"/>
      <c r="I493" s="70">
        <f>IF(B493="","",DATE(YEAR(B493),MONTH(B493),1))</f>
        <v/>
      </c>
      <c r="J493" s="71">
        <f>IF(B493="","",WEEKDAY(B493,2))</f>
        <v/>
      </c>
    </row>
    <row r="494" ht="19" customHeight="1">
      <c r="A494" s="66">
        <f>IF(B494="","",ROW()-5)</f>
        <v/>
      </c>
      <c r="B494" s="67" t="n"/>
      <c r="C494" s="68" t="n"/>
      <c r="D494" s="40" t="n"/>
      <c r="E494" s="68" t="n"/>
      <c r="F494" s="40" t="n"/>
      <c r="G494" s="69" t="n"/>
      <c r="H494" s="68" t="n"/>
      <c r="I494" s="70">
        <f>IF(B494="","",DATE(YEAR(B494),MONTH(B494),1))</f>
        <v/>
      </c>
      <c r="J494" s="71">
        <f>IF(B494="","",WEEKDAY(B494,2))</f>
        <v/>
      </c>
    </row>
    <row r="495" ht="19" customHeight="1">
      <c r="A495" s="66">
        <f>IF(B495="","",ROW()-5)</f>
        <v/>
      </c>
      <c r="B495" s="67" t="n"/>
      <c r="C495" s="68" t="n"/>
      <c r="D495" s="40" t="n"/>
      <c r="E495" s="68" t="n"/>
      <c r="F495" s="40" t="n"/>
      <c r="G495" s="69" t="n"/>
      <c r="H495" s="68" t="n"/>
      <c r="I495" s="70">
        <f>IF(B495="","",DATE(YEAR(B495),MONTH(B495),1))</f>
        <v/>
      </c>
      <c r="J495" s="71">
        <f>IF(B495="","",WEEKDAY(B495,2))</f>
        <v/>
      </c>
    </row>
    <row r="496" ht="19" customHeight="1">
      <c r="A496" s="66">
        <f>IF(B496="","",ROW()-5)</f>
        <v/>
      </c>
      <c r="B496" s="67" t="n"/>
      <c r="C496" s="68" t="n"/>
      <c r="D496" s="40" t="n"/>
      <c r="E496" s="68" t="n"/>
      <c r="F496" s="40" t="n"/>
      <c r="G496" s="69" t="n"/>
      <c r="H496" s="68" t="n"/>
      <c r="I496" s="70">
        <f>IF(B496="","",DATE(YEAR(B496),MONTH(B496),1))</f>
        <v/>
      </c>
      <c r="J496" s="71">
        <f>IF(B496="","",WEEKDAY(B496,2))</f>
        <v/>
      </c>
    </row>
    <row r="497" ht="19" customHeight="1">
      <c r="A497" s="66">
        <f>IF(B497="","",ROW()-5)</f>
        <v/>
      </c>
      <c r="B497" s="67" t="n"/>
      <c r="C497" s="68" t="n"/>
      <c r="D497" s="40" t="n"/>
      <c r="E497" s="68" t="n"/>
      <c r="F497" s="40" t="n"/>
      <c r="G497" s="69" t="n"/>
      <c r="H497" s="68" t="n"/>
      <c r="I497" s="70">
        <f>IF(B497="","",DATE(YEAR(B497),MONTH(B497),1))</f>
        <v/>
      </c>
      <c r="J497" s="71">
        <f>IF(B497="","",WEEKDAY(B497,2))</f>
        <v/>
      </c>
    </row>
    <row r="498" ht="19" customHeight="1">
      <c r="A498" s="66">
        <f>IF(B498="","",ROW()-5)</f>
        <v/>
      </c>
      <c r="B498" s="67" t="n"/>
      <c r="C498" s="68" t="n"/>
      <c r="D498" s="40" t="n"/>
      <c r="E498" s="68" t="n"/>
      <c r="F498" s="40" t="n"/>
      <c r="G498" s="69" t="n"/>
      <c r="H498" s="68" t="n"/>
      <c r="I498" s="70">
        <f>IF(B498="","",DATE(YEAR(B498),MONTH(B498),1))</f>
        <v/>
      </c>
      <c r="J498" s="71">
        <f>IF(B498="","",WEEKDAY(B498,2))</f>
        <v/>
      </c>
    </row>
    <row r="499" ht="19" customHeight="1">
      <c r="A499" s="66">
        <f>IF(B499="","",ROW()-5)</f>
        <v/>
      </c>
      <c r="B499" s="67" t="n"/>
      <c r="C499" s="68" t="n"/>
      <c r="D499" s="40" t="n"/>
      <c r="E499" s="68" t="n"/>
      <c r="F499" s="40" t="n"/>
      <c r="G499" s="69" t="n"/>
      <c r="H499" s="68" t="n"/>
      <c r="I499" s="70">
        <f>IF(B499="","",DATE(YEAR(B499),MONTH(B499),1))</f>
        <v/>
      </c>
      <c r="J499" s="71">
        <f>IF(B499="","",WEEKDAY(B499,2))</f>
        <v/>
      </c>
    </row>
    <row r="500" ht="19" customHeight="1">
      <c r="A500" s="66">
        <f>IF(B500="","",ROW()-5)</f>
        <v/>
      </c>
      <c r="B500" s="67" t="n"/>
      <c r="C500" s="68" t="n"/>
      <c r="D500" s="40" t="n"/>
      <c r="E500" s="68" t="n"/>
      <c r="F500" s="40" t="n"/>
      <c r="G500" s="69" t="n"/>
      <c r="H500" s="68" t="n"/>
      <c r="I500" s="70">
        <f>IF(B500="","",DATE(YEAR(B500),MONTH(B500),1))</f>
        <v/>
      </c>
      <c r="J500" s="71">
        <f>IF(B500="","",WEEKDAY(B500,2))</f>
        <v/>
      </c>
    </row>
    <row r="501" ht="19" customHeight="1">
      <c r="A501" s="66">
        <f>IF(B501="","",ROW()-5)</f>
        <v/>
      </c>
      <c r="B501" s="67" t="n"/>
      <c r="C501" s="68" t="n"/>
      <c r="D501" s="40" t="n"/>
      <c r="E501" s="68" t="n"/>
      <c r="F501" s="40" t="n"/>
      <c r="G501" s="69" t="n"/>
      <c r="H501" s="68" t="n"/>
      <c r="I501" s="70">
        <f>IF(B501="","",DATE(YEAR(B501),MONTH(B501),1))</f>
        <v/>
      </c>
      <c r="J501" s="71">
        <f>IF(B501="","",WEEKDAY(B501,2))</f>
        <v/>
      </c>
    </row>
    <row r="502" ht="19" customHeight="1">
      <c r="A502" s="66">
        <f>IF(B502="","",ROW()-5)</f>
        <v/>
      </c>
      <c r="B502" s="67" t="n"/>
      <c r="C502" s="68" t="n"/>
      <c r="D502" s="40" t="n"/>
      <c r="E502" s="68" t="n"/>
      <c r="F502" s="40" t="n"/>
      <c r="G502" s="69" t="n"/>
      <c r="H502" s="68" t="n"/>
      <c r="I502" s="70">
        <f>IF(B502="","",DATE(YEAR(B502),MONTH(B502),1))</f>
        <v/>
      </c>
      <c r="J502" s="71">
        <f>IF(B502="","",WEEKDAY(B502,2))</f>
        <v/>
      </c>
    </row>
    <row r="503" ht="19" customHeight="1">
      <c r="A503" s="66">
        <f>IF(B503="","",ROW()-5)</f>
        <v/>
      </c>
      <c r="B503" s="67" t="n"/>
      <c r="C503" s="68" t="n"/>
      <c r="D503" s="40" t="n"/>
      <c r="E503" s="68" t="n"/>
      <c r="F503" s="40" t="n"/>
      <c r="G503" s="69" t="n"/>
      <c r="H503" s="68" t="n"/>
      <c r="I503" s="70">
        <f>IF(B503="","",DATE(YEAR(B503),MONTH(B503),1))</f>
        <v/>
      </c>
      <c r="J503" s="71">
        <f>IF(B503="","",WEEKDAY(B503,2))</f>
        <v/>
      </c>
    </row>
    <row r="504" ht="19" customHeight="1">
      <c r="A504" s="66">
        <f>IF(B504="","",ROW()-5)</f>
        <v/>
      </c>
      <c r="B504" s="67" t="n"/>
      <c r="C504" s="68" t="n"/>
      <c r="D504" s="40" t="n"/>
      <c r="E504" s="68" t="n"/>
      <c r="F504" s="40" t="n"/>
      <c r="G504" s="69" t="n"/>
      <c r="H504" s="68" t="n"/>
      <c r="I504" s="70">
        <f>IF(B504="","",DATE(YEAR(B504),MONTH(B504),1))</f>
        <v/>
      </c>
      <c r="J504" s="71">
        <f>IF(B504="","",WEEKDAY(B504,2))</f>
        <v/>
      </c>
    </row>
    <row r="505" ht="19" customHeight="1">
      <c r="A505" s="66">
        <f>IF(B505="","",ROW()-5)</f>
        <v/>
      </c>
      <c r="B505" s="67" t="n"/>
      <c r="C505" s="68" t="n"/>
      <c r="D505" s="40" t="n"/>
      <c r="E505" s="68" t="n"/>
      <c r="F505" s="40" t="n"/>
      <c r="G505" s="69" t="n"/>
      <c r="H505" s="68" t="n"/>
      <c r="I505" s="70">
        <f>IF(B505="","",DATE(YEAR(B505),MONTH(B505),1))</f>
        <v/>
      </c>
      <c r="J505" s="71">
        <f>IF(B505="","",WEEKDAY(B505,2))</f>
        <v/>
      </c>
    </row>
    <row r="506" ht="19" customHeight="1">
      <c r="A506" s="66">
        <f>IF(B506="","",ROW()-5)</f>
        <v/>
      </c>
      <c r="B506" s="67" t="n"/>
      <c r="C506" s="68" t="n"/>
      <c r="D506" s="40" t="n"/>
      <c r="E506" s="68" t="n"/>
      <c r="F506" s="40" t="n"/>
      <c r="G506" s="69" t="n"/>
      <c r="H506" s="68" t="n"/>
      <c r="I506" s="70">
        <f>IF(B506="","",DATE(YEAR(B506),MONTH(B506),1))</f>
        <v/>
      </c>
      <c r="J506" s="71">
        <f>IF(B506="","",WEEKDAY(B506,2))</f>
        <v/>
      </c>
    </row>
    <row r="507" ht="19" customHeight="1">
      <c r="A507" s="66">
        <f>IF(B507="","",ROW()-5)</f>
        <v/>
      </c>
      <c r="B507" s="67" t="n"/>
      <c r="C507" s="68" t="n"/>
      <c r="D507" s="40" t="n"/>
      <c r="E507" s="68" t="n"/>
      <c r="F507" s="40" t="n"/>
      <c r="G507" s="69" t="n"/>
      <c r="H507" s="68" t="n"/>
      <c r="I507" s="70">
        <f>IF(B507="","",DATE(YEAR(B507),MONTH(B507),1))</f>
        <v/>
      </c>
      <c r="J507" s="71">
        <f>IF(B507="","",WEEKDAY(B507,2))</f>
        <v/>
      </c>
    </row>
    <row r="508" ht="19" customHeight="1">
      <c r="A508" s="66">
        <f>IF(B508="","",ROW()-5)</f>
        <v/>
      </c>
      <c r="B508" s="67" t="n"/>
      <c r="C508" s="68" t="n"/>
      <c r="D508" s="40" t="n"/>
      <c r="E508" s="68" t="n"/>
      <c r="F508" s="40" t="n"/>
      <c r="G508" s="69" t="n"/>
      <c r="H508" s="68" t="n"/>
      <c r="I508" s="70">
        <f>IF(B508="","",DATE(YEAR(B508),MONTH(B508),1))</f>
        <v/>
      </c>
      <c r="J508" s="71">
        <f>IF(B508="","",WEEKDAY(B508,2))</f>
        <v/>
      </c>
    </row>
    <row r="509" ht="19" customHeight="1">
      <c r="A509" s="66">
        <f>IF(B509="","",ROW()-5)</f>
        <v/>
      </c>
      <c r="B509" s="67" t="n"/>
      <c r="C509" s="68" t="n"/>
      <c r="D509" s="40" t="n"/>
      <c r="E509" s="68" t="n"/>
      <c r="F509" s="40" t="n"/>
      <c r="G509" s="69" t="n"/>
      <c r="H509" s="68" t="n"/>
      <c r="I509" s="70">
        <f>IF(B509="","",DATE(YEAR(B509),MONTH(B509),1))</f>
        <v/>
      </c>
      <c r="J509" s="71">
        <f>IF(B509="","",WEEKDAY(B509,2))</f>
        <v/>
      </c>
    </row>
    <row r="510" ht="19" customHeight="1">
      <c r="A510" s="66">
        <f>IF(B510="","",ROW()-5)</f>
        <v/>
      </c>
      <c r="B510" s="67" t="n"/>
      <c r="C510" s="68" t="n"/>
      <c r="D510" s="40" t="n"/>
      <c r="E510" s="68" t="n"/>
      <c r="F510" s="40" t="n"/>
      <c r="G510" s="69" t="n"/>
      <c r="H510" s="68" t="n"/>
      <c r="I510" s="70">
        <f>IF(B510="","",DATE(YEAR(B510),MONTH(B510),1))</f>
        <v/>
      </c>
      <c r="J510" s="71">
        <f>IF(B510="","",WEEKDAY(B510,2))</f>
        <v/>
      </c>
    </row>
    <row r="511" ht="19" customHeight="1">
      <c r="A511" s="66">
        <f>IF(B511="","",ROW()-5)</f>
        <v/>
      </c>
      <c r="B511" s="67" t="n"/>
      <c r="C511" s="68" t="n"/>
      <c r="D511" s="40" t="n"/>
      <c r="E511" s="68" t="n"/>
      <c r="F511" s="40" t="n"/>
      <c r="G511" s="69" t="n"/>
      <c r="H511" s="68" t="n"/>
      <c r="I511" s="70">
        <f>IF(B511="","",DATE(YEAR(B511),MONTH(B511),1))</f>
        <v/>
      </c>
      <c r="J511" s="71">
        <f>IF(B511="","",WEEKDAY(B511,2))</f>
        <v/>
      </c>
    </row>
    <row r="512" ht="19" customHeight="1">
      <c r="A512" s="66">
        <f>IF(B512="","",ROW()-5)</f>
        <v/>
      </c>
      <c r="B512" s="67" t="n"/>
      <c r="C512" s="68" t="n"/>
      <c r="D512" s="40" t="n"/>
      <c r="E512" s="68" t="n"/>
      <c r="F512" s="40" t="n"/>
      <c r="G512" s="69" t="n"/>
      <c r="H512" s="68" t="n"/>
      <c r="I512" s="70">
        <f>IF(B512="","",DATE(YEAR(B512),MONTH(B512),1))</f>
        <v/>
      </c>
      <c r="J512" s="71">
        <f>IF(B512="","",WEEKDAY(B512,2))</f>
        <v/>
      </c>
    </row>
    <row r="513" ht="19" customHeight="1">
      <c r="A513" s="66">
        <f>IF(B513="","",ROW()-5)</f>
        <v/>
      </c>
      <c r="B513" s="67" t="n"/>
      <c r="C513" s="68" t="n"/>
      <c r="D513" s="40" t="n"/>
      <c r="E513" s="68" t="n"/>
      <c r="F513" s="40" t="n"/>
      <c r="G513" s="69" t="n"/>
      <c r="H513" s="68" t="n"/>
      <c r="I513" s="70">
        <f>IF(B513="","",DATE(YEAR(B513),MONTH(B513),1))</f>
        <v/>
      </c>
      <c r="J513" s="71">
        <f>IF(B513="","",WEEKDAY(B513,2))</f>
        <v/>
      </c>
    </row>
    <row r="514" ht="19" customHeight="1">
      <c r="A514" s="66">
        <f>IF(B514="","",ROW()-5)</f>
        <v/>
      </c>
      <c r="B514" s="67" t="n"/>
      <c r="C514" s="68" t="n"/>
      <c r="D514" s="40" t="n"/>
      <c r="E514" s="68" t="n"/>
      <c r="F514" s="40" t="n"/>
      <c r="G514" s="69" t="n"/>
      <c r="H514" s="68" t="n"/>
      <c r="I514" s="70">
        <f>IF(B514="","",DATE(YEAR(B514),MONTH(B514),1))</f>
        <v/>
      </c>
      <c r="J514" s="71">
        <f>IF(B514="","",WEEKDAY(B514,2))</f>
        <v/>
      </c>
    </row>
    <row r="515" ht="19" customHeight="1">
      <c r="A515" s="66">
        <f>IF(B515="","",ROW()-5)</f>
        <v/>
      </c>
      <c r="B515" s="67" t="n"/>
      <c r="C515" s="68" t="n"/>
      <c r="D515" s="40" t="n"/>
      <c r="E515" s="68" t="n"/>
      <c r="F515" s="40" t="n"/>
      <c r="G515" s="69" t="n"/>
      <c r="H515" s="68" t="n"/>
      <c r="I515" s="70">
        <f>IF(B515="","",DATE(YEAR(B515),MONTH(B515),1))</f>
        <v/>
      </c>
      <c r="J515" s="71">
        <f>IF(B515="","",WEEKDAY(B515,2))</f>
        <v/>
      </c>
    </row>
    <row r="516" ht="19" customHeight="1">
      <c r="A516" s="66">
        <f>IF(B516="","",ROW()-5)</f>
        <v/>
      </c>
      <c r="B516" s="67" t="n"/>
      <c r="C516" s="68" t="n"/>
      <c r="D516" s="40" t="n"/>
      <c r="E516" s="68" t="n"/>
      <c r="F516" s="40" t="n"/>
      <c r="G516" s="69" t="n"/>
      <c r="H516" s="68" t="n"/>
      <c r="I516" s="70">
        <f>IF(B516="","",DATE(YEAR(B516),MONTH(B516),1))</f>
        <v/>
      </c>
      <c r="J516" s="71">
        <f>IF(B516="","",WEEKDAY(B516,2))</f>
        <v/>
      </c>
    </row>
    <row r="517" ht="19" customHeight="1">
      <c r="A517" s="66">
        <f>IF(B517="","",ROW()-5)</f>
        <v/>
      </c>
      <c r="B517" s="67" t="n"/>
      <c r="C517" s="68" t="n"/>
      <c r="D517" s="40" t="n"/>
      <c r="E517" s="68" t="n"/>
      <c r="F517" s="40" t="n"/>
      <c r="G517" s="69" t="n"/>
      <c r="H517" s="68" t="n"/>
      <c r="I517" s="70">
        <f>IF(B517="","",DATE(YEAR(B517),MONTH(B517),1))</f>
        <v/>
      </c>
      <c r="J517" s="71">
        <f>IF(B517="","",WEEKDAY(B517,2))</f>
        <v/>
      </c>
    </row>
    <row r="518" ht="19" customHeight="1">
      <c r="A518" s="66">
        <f>IF(B518="","",ROW()-5)</f>
        <v/>
      </c>
      <c r="B518" s="67" t="n"/>
      <c r="C518" s="68" t="n"/>
      <c r="D518" s="40" t="n"/>
      <c r="E518" s="68" t="n"/>
      <c r="F518" s="40" t="n"/>
      <c r="G518" s="69" t="n"/>
      <c r="H518" s="68" t="n"/>
      <c r="I518" s="70">
        <f>IF(B518="","",DATE(YEAR(B518),MONTH(B518),1))</f>
        <v/>
      </c>
      <c r="J518" s="71">
        <f>IF(B518="","",WEEKDAY(B518,2))</f>
        <v/>
      </c>
    </row>
    <row r="519" ht="19" customHeight="1">
      <c r="A519" s="66">
        <f>IF(B519="","",ROW()-5)</f>
        <v/>
      </c>
      <c r="B519" s="67" t="n"/>
      <c r="C519" s="68" t="n"/>
      <c r="D519" s="40" t="n"/>
      <c r="E519" s="68" t="n"/>
      <c r="F519" s="40" t="n"/>
      <c r="G519" s="69" t="n"/>
      <c r="H519" s="68" t="n"/>
      <c r="I519" s="70">
        <f>IF(B519="","",DATE(YEAR(B519),MONTH(B519),1))</f>
        <v/>
      </c>
      <c r="J519" s="71">
        <f>IF(B519="","",WEEKDAY(B519,2))</f>
        <v/>
      </c>
    </row>
    <row r="520" ht="19" customHeight="1">
      <c r="A520" s="66">
        <f>IF(B520="","",ROW()-5)</f>
        <v/>
      </c>
      <c r="B520" s="67" t="n"/>
      <c r="C520" s="68" t="n"/>
      <c r="D520" s="40" t="n"/>
      <c r="E520" s="68" t="n"/>
      <c r="F520" s="40" t="n"/>
      <c r="G520" s="69" t="n"/>
      <c r="H520" s="68" t="n"/>
      <c r="I520" s="70">
        <f>IF(B520="","",DATE(YEAR(B520),MONTH(B520),1))</f>
        <v/>
      </c>
      <c r="J520" s="71">
        <f>IF(B520="","",WEEKDAY(B520,2))</f>
        <v/>
      </c>
    </row>
    <row r="521" ht="19" customHeight="1">
      <c r="A521" s="66">
        <f>IF(B521="","",ROW()-5)</f>
        <v/>
      </c>
      <c r="B521" s="67" t="n"/>
      <c r="C521" s="68" t="n"/>
      <c r="D521" s="40" t="n"/>
      <c r="E521" s="68" t="n"/>
      <c r="F521" s="40" t="n"/>
      <c r="G521" s="69" t="n"/>
      <c r="H521" s="68" t="n"/>
      <c r="I521" s="70">
        <f>IF(B521="","",DATE(YEAR(B521),MONTH(B521),1))</f>
        <v/>
      </c>
      <c r="J521" s="71">
        <f>IF(B521="","",WEEKDAY(B521,2))</f>
        <v/>
      </c>
    </row>
    <row r="522" ht="19" customHeight="1">
      <c r="A522" s="66">
        <f>IF(B522="","",ROW()-5)</f>
        <v/>
      </c>
      <c r="B522" s="67" t="n"/>
      <c r="C522" s="68" t="n"/>
      <c r="D522" s="40" t="n"/>
      <c r="E522" s="68" t="n"/>
      <c r="F522" s="40" t="n"/>
      <c r="G522" s="69" t="n"/>
      <c r="H522" s="68" t="n"/>
      <c r="I522" s="70">
        <f>IF(B522="","",DATE(YEAR(B522),MONTH(B522),1))</f>
        <v/>
      </c>
      <c r="J522" s="71">
        <f>IF(B522="","",WEEKDAY(B522,2))</f>
        <v/>
      </c>
    </row>
    <row r="523" ht="19" customHeight="1">
      <c r="A523" s="66">
        <f>IF(B523="","",ROW()-5)</f>
        <v/>
      </c>
      <c r="B523" s="67" t="n"/>
      <c r="C523" s="68" t="n"/>
      <c r="D523" s="40" t="n"/>
      <c r="E523" s="68" t="n"/>
      <c r="F523" s="40" t="n"/>
      <c r="G523" s="69" t="n"/>
      <c r="H523" s="68" t="n"/>
      <c r="I523" s="70">
        <f>IF(B523="","",DATE(YEAR(B523),MONTH(B523),1))</f>
        <v/>
      </c>
      <c r="J523" s="71">
        <f>IF(B523="","",WEEKDAY(B523,2))</f>
        <v/>
      </c>
    </row>
    <row r="524" ht="19" customHeight="1">
      <c r="A524" s="66">
        <f>IF(B524="","",ROW()-5)</f>
        <v/>
      </c>
      <c r="B524" s="67" t="n"/>
      <c r="C524" s="68" t="n"/>
      <c r="D524" s="40" t="n"/>
      <c r="E524" s="68" t="n"/>
      <c r="F524" s="40" t="n"/>
      <c r="G524" s="69" t="n"/>
      <c r="H524" s="68" t="n"/>
      <c r="I524" s="70">
        <f>IF(B524="","",DATE(YEAR(B524),MONTH(B524),1))</f>
        <v/>
      </c>
      <c r="J524" s="71">
        <f>IF(B524="","",WEEKDAY(B524,2))</f>
        <v/>
      </c>
    </row>
    <row r="525" ht="19" customHeight="1">
      <c r="A525" s="66">
        <f>IF(B525="","",ROW()-5)</f>
        <v/>
      </c>
      <c r="B525" s="67" t="n"/>
      <c r="C525" s="68" t="n"/>
      <c r="D525" s="40" t="n"/>
      <c r="E525" s="68" t="n"/>
      <c r="F525" s="40" t="n"/>
      <c r="G525" s="69" t="n"/>
      <c r="H525" s="68" t="n"/>
      <c r="I525" s="70">
        <f>IF(B525="","",DATE(YEAR(B525),MONTH(B525),1))</f>
        <v/>
      </c>
      <c r="J525" s="71">
        <f>IF(B525="","",WEEKDAY(B525,2))</f>
        <v/>
      </c>
    </row>
    <row r="526" ht="19" customHeight="1">
      <c r="A526" s="66">
        <f>IF(B526="","",ROW()-5)</f>
        <v/>
      </c>
      <c r="B526" s="67" t="n"/>
      <c r="C526" s="68" t="n"/>
      <c r="D526" s="40" t="n"/>
      <c r="E526" s="68" t="n"/>
      <c r="F526" s="40" t="n"/>
      <c r="G526" s="69" t="n"/>
      <c r="H526" s="68" t="n"/>
      <c r="I526" s="70">
        <f>IF(B526="","",DATE(YEAR(B526),MONTH(B526),1))</f>
        <v/>
      </c>
      <c r="J526" s="71">
        <f>IF(B526="","",WEEKDAY(B526,2))</f>
        <v/>
      </c>
    </row>
    <row r="527" ht="19" customHeight="1">
      <c r="A527" s="66">
        <f>IF(B527="","",ROW()-5)</f>
        <v/>
      </c>
      <c r="B527" s="67" t="n"/>
      <c r="C527" s="68" t="n"/>
      <c r="D527" s="40" t="n"/>
      <c r="E527" s="68" t="n"/>
      <c r="F527" s="40" t="n"/>
      <c r="G527" s="69" t="n"/>
      <c r="H527" s="68" t="n"/>
      <c r="I527" s="70">
        <f>IF(B527="","",DATE(YEAR(B527),MONTH(B527),1))</f>
        <v/>
      </c>
      <c r="J527" s="71">
        <f>IF(B527="","",WEEKDAY(B527,2))</f>
        <v/>
      </c>
    </row>
    <row r="528" ht="19" customHeight="1">
      <c r="A528" s="66">
        <f>IF(B528="","",ROW()-5)</f>
        <v/>
      </c>
      <c r="B528" s="67" t="n"/>
      <c r="C528" s="68" t="n"/>
      <c r="D528" s="40" t="n"/>
      <c r="E528" s="68" t="n"/>
      <c r="F528" s="40" t="n"/>
      <c r="G528" s="69" t="n"/>
      <c r="H528" s="68" t="n"/>
      <c r="I528" s="70">
        <f>IF(B528="","",DATE(YEAR(B528),MONTH(B528),1))</f>
        <v/>
      </c>
      <c r="J528" s="71">
        <f>IF(B528="","",WEEKDAY(B528,2))</f>
        <v/>
      </c>
    </row>
    <row r="529" ht="19" customHeight="1">
      <c r="A529" s="66">
        <f>IF(B529="","",ROW()-5)</f>
        <v/>
      </c>
      <c r="B529" s="67" t="n"/>
      <c r="C529" s="68" t="n"/>
      <c r="D529" s="40" t="n"/>
      <c r="E529" s="68" t="n"/>
      <c r="F529" s="40" t="n"/>
      <c r="G529" s="69" t="n"/>
      <c r="H529" s="68" t="n"/>
      <c r="I529" s="70">
        <f>IF(B529="","",DATE(YEAR(B529),MONTH(B529),1))</f>
        <v/>
      </c>
      <c r="J529" s="71">
        <f>IF(B529="","",WEEKDAY(B529,2))</f>
        <v/>
      </c>
    </row>
    <row r="530" ht="19" customHeight="1">
      <c r="A530" s="66">
        <f>IF(B530="","",ROW()-5)</f>
        <v/>
      </c>
      <c r="B530" s="67" t="n"/>
      <c r="C530" s="68" t="n"/>
      <c r="D530" s="40" t="n"/>
      <c r="E530" s="68" t="n"/>
      <c r="F530" s="40" t="n"/>
      <c r="G530" s="69" t="n"/>
      <c r="H530" s="68" t="n"/>
      <c r="I530" s="70">
        <f>IF(B530="","",DATE(YEAR(B530),MONTH(B530),1))</f>
        <v/>
      </c>
      <c r="J530" s="71">
        <f>IF(B530="","",WEEKDAY(B530,2))</f>
        <v/>
      </c>
    </row>
    <row r="531" ht="19" customHeight="1">
      <c r="A531" s="66">
        <f>IF(B531="","",ROW()-5)</f>
        <v/>
      </c>
      <c r="B531" s="67" t="n"/>
      <c r="C531" s="68" t="n"/>
      <c r="D531" s="40" t="n"/>
      <c r="E531" s="68" t="n"/>
      <c r="F531" s="40" t="n"/>
      <c r="G531" s="69" t="n"/>
      <c r="H531" s="68" t="n"/>
      <c r="I531" s="70">
        <f>IF(B531="","",DATE(YEAR(B531),MONTH(B531),1))</f>
        <v/>
      </c>
      <c r="J531" s="71">
        <f>IF(B531="","",WEEKDAY(B531,2))</f>
        <v/>
      </c>
    </row>
    <row r="532" ht="19" customHeight="1">
      <c r="A532" s="66">
        <f>IF(B532="","",ROW()-5)</f>
        <v/>
      </c>
      <c r="B532" s="67" t="n"/>
      <c r="C532" s="68" t="n"/>
      <c r="D532" s="40" t="n"/>
      <c r="E532" s="68" t="n"/>
      <c r="F532" s="40" t="n"/>
      <c r="G532" s="69" t="n"/>
      <c r="H532" s="68" t="n"/>
      <c r="I532" s="70">
        <f>IF(B532="","",DATE(YEAR(B532),MONTH(B532),1))</f>
        <v/>
      </c>
      <c r="J532" s="71">
        <f>IF(B532="","",WEEKDAY(B532,2))</f>
        <v/>
      </c>
    </row>
    <row r="533" ht="19" customHeight="1">
      <c r="A533" s="66">
        <f>IF(B533="","",ROW()-5)</f>
        <v/>
      </c>
      <c r="B533" s="67" t="n"/>
      <c r="C533" s="68" t="n"/>
      <c r="D533" s="40" t="n"/>
      <c r="E533" s="68" t="n"/>
      <c r="F533" s="40" t="n"/>
      <c r="G533" s="69" t="n"/>
      <c r="H533" s="68" t="n"/>
      <c r="I533" s="70">
        <f>IF(B533="","",DATE(YEAR(B533),MONTH(B533),1))</f>
        <v/>
      </c>
      <c r="J533" s="71">
        <f>IF(B533="","",WEEKDAY(B533,2))</f>
        <v/>
      </c>
    </row>
    <row r="534" ht="19" customHeight="1">
      <c r="A534" s="66">
        <f>IF(B534="","",ROW()-5)</f>
        <v/>
      </c>
      <c r="B534" s="67" t="n"/>
      <c r="C534" s="68" t="n"/>
      <c r="D534" s="40" t="n"/>
      <c r="E534" s="68" t="n"/>
      <c r="F534" s="40" t="n"/>
      <c r="G534" s="69" t="n"/>
      <c r="H534" s="68" t="n"/>
      <c r="I534" s="70">
        <f>IF(B534="","",DATE(YEAR(B534),MONTH(B534),1))</f>
        <v/>
      </c>
      <c r="J534" s="71">
        <f>IF(B534="","",WEEKDAY(B534,2))</f>
        <v/>
      </c>
    </row>
    <row r="535" ht="19" customHeight="1">
      <c r="A535" s="66">
        <f>IF(B535="","",ROW()-5)</f>
        <v/>
      </c>
      <c r="B535" s="67" t="n"/>
      <c r="C535" s="68" t="n"/>
      <c r="D535" s="40" t="n"/>
      <c r="E535" s="68" t="n"/>
      <c r="F535" s="40" t="n"/>
      <c r="G535" s="69" t="n"/>
      <c r="H535" s="68" t="n"/>
      <c r="I535" s="70">
        <f>IF(B535="","",DATE(YEAR(B535),MONTH(B535),1))</f>
        <v/>
      </c>
      <c r="J535" s="71">
        <f>IF(B535="","",WEEKDAY(B535,2))</f>
        <v/>
      </c>
    </row>
    <row r="536" ht="19" customHeight="1">
      <c r="A536" s="66">
        <f>IF(B536="","",ROW()-5)</f>
        <v/>
      </c>
      <c r="B536" s="67" t="n"/>
      <c r="C536" s="68" t="n"/>
      <c r="D536" s="40" t="n"/>
      <c r="E536" s="68" t="n"/>
      <c r="F536" s="40" t="n"/>
      <c r="G536" s="69" t="n"/>
      <c r="H536" s="68" t="n"/>
      <c r="I536" s="70">
        <f>IF(B536="","",DATE(YEAR(B536),MONTH(B536),1))</f>
        <v/>
      </c>
      <c r="J536" s="71">
        <f>IF(B536="","",WEEKDAY(B536,2))</f>
        <v/>
      </c>
    </row>
    <row r="537" ht="19" customHeight="1">
      <c r="A537" s="66">
        <f>IF(B537="","",ROW()-5)</f>
        <v/>
      </c>
      <c r="B537" s="67" t="n"/>
      <c r="C537" s="68" t="n"/>
      <c r="D537" s="40" t="n"/>
      <c r="E537" s="68" t="n"/>
      <c r="F537" s="40" t="n"/>
      <c r="G537" s="69" t="n"/>
      <c r="H537" s="68" t="n"/>
      <c r="I537" s="70">
        <f>IF(B537="","",DATE(YEAR(B537),MONTH(B537),1))</f>
        <v/>
      </c>
      <c r="J537" s="71">
        <f>IF(B537="","",WEEKDAY(B537,2))</f>
        <v/>
      </c>
    </row>
    <row r="538" ht="19" customHeight="1">
      <c r="A538" s="66">
        <f>IF(B538="","",ROW()-5)</f>
        <v/>
      </c>
      <c r="B538" s="67" t="n"/>
      <c r="C538" s="68" t="n"/>
      <c r="D538" s="40" t="n"/>
      <c r="E538" s="68" t="n"/>
      <c r="F538" s="40" t="n"/>
      <c r="G538" s="69" t="n"/>
      <c r="H538" s="68" t="n"/>
      <c r="I538" s="70">
        <f>IF(B538="","",DATE(YEAR(B538),MONTH(B538),1))</f>
        <v/>
      </c>
      <c r="J538" s="71">
        <f>IF(B538="","",WEEKDAY(B538,2))</f>
        <v/>
      </c>
    </row>
    <row r="539" ht="19" customHeight="1">
      <c r="A539" s="66">
        <f>IF(B539="","",ROW()-5)</f>
        <v/>
      </c>
      <c r="B539" s="67" t="n"/>
      <c r="C539" s="68" t="n"/>
      <c r="D539" s="40" t="n"/>
      <c r="E539" s="68" t="n"/>
      <c r="F539" s="40" t="n"/>
      <c r="G539" s="69" t="n"/>
      <c r="H539" s="68" t="n"/>
      <c r="I539" s="70">
        <f>IF(B539="","",DATE(YEAR(B539),MONTH(B539),1))</f>
        <v/>
      </c>
      <c r="J539" s="71">
        <f>IF(B539="","",WEEKDAY(B539,2))</f>
        <v/>
      </c>
    </row>
    <row r="540" ht="19" customHeight="1">
      <c r="A540" s="66">
        <f>IF(B540="","",ROW()-5)</f>
        <v/>
      </c>
      <c r="B540" s="67" t="n"/>
      <c r="C540" s="68" t="n"/>
      <c r="D540" s="40" t="n"/>
      <c r="E540" s="68" t="n"/>
      <c r="F540" s="40" t="n"/>
      <c r="G540" s="69" t="n"/>
      <c r="H540" s="68" t="n"/>
      <c r="I540" s="70">
        <f>IF(B540="","",DATE(YEAR(B540),MONTH(B540),1))</f>
        <v/>
      </c>
      <c r="J540" s="71">
        <f>IF(B540="","",WEEKDAY(B540,2))</f>
        <v/>
      </c>
    </row>
    <row r="541" ht="19" customHeight="1">
      <c r="A541" s="66">
        <f>IF(B541="","",ROW()-5)</f>
        <v/>
      </c>
      <c r="B541" s="67" t="n"/>
      <c r="C541" s="68" t="n"/>
      <c r="D541" s="40" t="n"/>
      <c r="E541" s="68" t="n"/>
      <c r="F541" s="40" t="n"/>
      <c r="G541" s="69" t="n"/>
      <c r="H541" s="68" t="n"/>
      <c r="I541" s="70">
        <f>IF(B541="","",DATE(YEAR(B541),MONTH(B541),1))</f>
        <v/>
      </c>
      <c r="J541" s="71">
        <f>IF(B541="","",WEEKDAY(B541,2))</f>
        <v/>
      </c>
    </row>
    <row r="542" ht="19" customHeight="1">
      <c r="A542" s="66">
        <f>IF(B542="","",ROW()-5)</f>
        <v/>
      </c>
      <c r="B542" s="67" t="n"/>
      <c r="C542" s="68" t="n"/>
      <c r="D542" s="40" t="n"/>
      <c r="E542" s="68" t="n"/>
      <c r="F542" s="40" t="n"/>
      <c r="G542" s="69" t="n"/>
      <c r="H542" s="68" t="n"/>
      <c r="I542" s="70">
        <f>IF(B542="","",DATE(YEAR(B542),MONTH(B542),1))</f>
        <v/>
      </c>
      <c r="J542" s="71">
        <f>IF(B542="","",WEEKDAY(B542,2))</f>
        <v/>
      </c>
    </row>
    <row r="543" ht="19" customHeight="1">
      <c r="A543" s="66">
        <f>IF(B543="","",ROW()-5)</f>
        <v/>
      </c>
      <c r="B543" s="67" t="n"/>
      <c r="C543" s="68" t="n"/>
      <c r="D543" s="40" t="n"/>
      <c r="E543" s="68" t="n"/>
      <c r="F543" s="40" t="n"/>
      <c r="G543" s="69" t="n"/>
      <c r="H543" s="68" t="n"/>
      <c r="I543" s="70">
        <f>IF(B543="","",DATE(YEAR(B543),MONTH(B543),1))</f>
        <v/>
      </c>
      <c r="J543" s="71">
        <f>IF(B543="","",WEEKDAY(B543,2))</f>
        <v/>
      </c>
    </row>
    <row r="544" ht="19" customHeight="1">
      <c r="A544" s="66">
        <f>IF(B544="","",ROW()-5)</f>
        <v/>
      </c>
      <c r="B544" s="67" t="n"/>
      <c r="C544" s="68" t="n"/>
      <c r="D544" s="40" t="n"/>
      <c r="E544" s="68" t="n"/>
      <c r="F544" s="40" t="n"/>
      <c r="G544" s="69" t="n"/>
      <c r="H544" s="68" t="n"/>
      <c r="I544" s="70">
        <f>IF(B544="","",DATE(YEAR(B544),MONTH(B544),1))</f>
        <v/>
      </c>
      <c r="J544" s="71">
        <f>IF(B544="","",WEEKDAY(B544,2))</f>
        <v/>
      </c>
    </row>
    <row r="545" ht="19" customHeight="1">
      <c r="A545" s="66">
        <f>IF(B545="","",ROW()-5)</f>
        <v/>
      </c>
      <c r="B545" s="67" t="n"/>
      <c r="C545" s="68" t="n"/>
      <c r="D545" s="40" t="n"/>
      <c r="E545" s="68" t="n"/>
      <c r="F545" s="40" t="n"/>
      <c r="G545" s="69" t="n"/>
      <c r="H545" s="68" t="n"/>
      <c r="I545" s="70">
        <f>IF(B545="","",DATE(YEAR(B545),MONTH(B545),1))</f>
        <v/>
      </c>
      <c r="J545" s="71">
        <f>IF(B545="","",WEEKDAY(B545,2))</f>
        <v/>
      </c>
    </row>
    <row r="546" ht="19" customHeight="1">
      <c r="A546" s="66">
        <f>IF(B546="","",ROW()-5)</f>
        <v/>
      </c>
      <c r="B546" s="67" t="n"/>
      <c r="C546" s="68" t="n"/>
      <c r="D546" s="40" t="n"/>
      <c r="E546" s="68" t="n"/>
      <c r="F546" s="40" t="n"/>
      <c r="G546" s="69" t="n"/>
      <c r="H546" s="68" t="n"/>
      <c r="I546" s="70">
        <f>IF(B546="","",DATE(YEAR(B546),MONTH(B546),1))</f>
        <v/>
      </c>
      <c r="J546" s="71">
        <f>IF(B546="","",WEEKDAY(B546,2))</f>
        <v/>
      </c>
    </row>
    <row r="547" ht="19" customHeight="1">
      <c r="A547" s="66">
        <f>IF(B547="","",ROW()-5)</f>
        <v/>
      </c>
      <c r="B547" s="67" t="n"/>
      <c r="C547" s="68" t="n"/>
      <c r="D547" s="40" t="n"/>
      <c r="E547" s="68" t="n"/>
      <c r="F547" s="40" t="n"/>
      <c r="G547" s="69" t="n"/>
      <c r="H547" s="68" t="n"/>
      <c r="I547" s="70">
        <f>IF(B547="","",DATE(YEAR(B547),MONTH(B547),1))</f>
        <v/>
      </c>
      <c r="J547" s="71">
        <f>IF(B547="","",WEEKDAY(B547,2))</f>
        <v/>
      </c>
    </row>
    <row r="548" ht="19" customHeight="1">
      <c r="A548" s="66">
        <f>IF(B548="","",ROW()-5)</f>
        <v/>
      </c>
      <c r="B548" s="67" t="n"/>
      <c r="C548" s="68" t="n"/>
      <c r="D548" s="40" t="n"/>
      <c r="E548" s="68" t="n"/>
      <c r="F548" s="40" t="n"/>
      <c r="G548" s="69" t="n"/>
      <c r="H548" s="68" t="n"/>
      <c r="I548" s="70">
        <f>IF(B548="","",DATE(YEAR(B548),MONTH(B548),1))</f>
        <v/>
      </c>
      <c r="J548" s="71">
        <f>IF(B548="","",WEEKDAY(B548,2))</f>
        <v/>
      </c>
    </row>
    <row r="549" ht="19" customHeight="1">
      <c r="A549" s="66">
        <f>IF(B549="","",ROW()-5)</f>
        <v/>
      </c>
      <c r="B549" s="67" t="n"/>
      <c r="C549" s="68" t="n"/>
      <c r="D549" s="40" t="n"/>
      <c r="E549" s="68" t="n"/>
      <c r="F549" s="40" t="n"/>
      <c r="G549" s="69" t="n"/>
      <c r="H549" s="68" t="n"/>
      <c r="I549" s="70">
        <f>IF(B549="","",DATE(YEAR(B549),MONTH(B549),1))</f>
        <v/>
      </c>
      <c r="J549" s="71">
        <f>IF(B549="","",WEEKDAY(B549,2))</f>
        <v/>
      </c>
    </row>
    <row r="550" ht="19" customHeight="1">
      <c r="A550" s="66">
        <f>IF(B550="","",ROW()-5)</f>
        <v/>
      </c>
      <c r="B550" s="67" t="n"/>
      <c r="C550" s="68" t="n"/>
      <c r="D550" s="40" t="n"/>
      <c r="E550" s="68" t="n"/>
      <c r="F550" s="40" t="n"/>
      <c r="G550" s="69" t="n"/>
      <c r="H550" s="68" t="n"/>
      <c r="I550" s="70">
        <f>IF(B550="","",DATE(YEAR(B550),MONTH(B550),1))</f>
        <v/>
      </c>
      <c r="J550" s="71">
        <f>IF(B550="","",WEEKDAY(B550,2))</f>
        <v/>
      </c>
    </row>
    <row r="551" ht="19" customHeight="1">
      <c r="A551" s="66">
        <f>IF(B551="","",ROW()-5)</f>
        <v/>
      </c>
      <c r="B551" s="67" t="n"/>
      <c r="C551" s="68" t="n"/>
      <c r="D551" s="40" t="n"/>
      <c r="E551" s="68" t="n"/>
      <c r="F551" s="40" t="n"/>
      <c r="G551" s="69" t="n"/>
      <c r="H551" s="68" t="n"/>
      <c r="I551" s="70">
        <f>IF(B551="","",DATE(YEAR(B551),MONTH(B551),1))</f>
        <v/>
      </c>
      <c r="J551" s="71">
        <f>IF(B551="","",WEEKDAY(B551,2))</f>
        <v/>
      </c>
    </row>
    <row r="552" ht="19" customHeight="1">
      <c r="A552" s="66">
        <f>IF(B552="","",ROW()-5)</f>
        <v/>
      </c>
      <c r="B552" s="67" t="n"/>
      <c r="C552" s="68" t="n"/>
      <c r="D552" s="40" t="n"/>
      <c r="E552" s="68" t="n"/>
      <c r="F552" s="40" t="n"/>
      <c r="G552" s="69" t="n"/>
      <c r="H552" s="68" t="n"/>
      <c r="I552" s="70">
        <f>IF(B552="","",DATE(YEAR(B552),MONTH(B552),1))</f>
        <v/>
      </c>
      <c r="J552" s="71">
        <f>IF(B552="","",WEEKDAY(B552,2))</f>
        <v/>
      </c>
    </row>
    <row r="553" ht="19" customHeight="1">
      <c r="A553" s="66">
        <f>IF(B553="","",ROW()-5)</f>
        <v/>
      </c>
      <c r="B553" s="67" t="n"/>
      <c r="C553" s="68" t="n"/>
      <c r="D553" s="40" t="n"/>
      <c r="E553" s="68" t="n"/>
      <c r="F553" s="40" t="n"/>
      <c r="G553" s="69" t="n"/>
      <c r="H553" s="68" t="n"/>
      <c r="I553" s="70">
        <f>IF(B553="","",DATE(YEAR(B553),MONTH(B553),1))</f>
        <v/>
      </c>
      <c r="J553" s="71">
        <f>IF(B553="","",WEEKDAY(B553,2))</f>
        <v/>
      </c>
    </row>
    <row r="554" ht="19" customHeight="1">
      <c r="A554" s="66">
        <f>IF(B554="","",ROW()-5)</f>
        <v/>
      </c>
      <c r="B554" s="67" t="n"/>
      <c r="C554" s="68" t="n"/>
      <c r="D554" s="40" t="n"/>
      <c r="E554" s="68" t="n"/>
      <c r="F554" s="40" t="n"/>
      <c r="G554" s="69" t="n"/>
      <c r="H554" s="68" t="n"/>
      <c r="I554" s="70">
        <f>IF(B554="","",DATE(YEAR(B554),MONTH(B554),1))</f>
        <v/>
      </c>
      <c r="J554" s="71">
        <f>IF(B554="","",WEEKDAY(B554,2))</f>
        <v/>
      </c>
    </row>
    <row r="555" ht="19" customHeight="1">
      <c r="A555" s="66">
        <f>IF(B555="","",ROW()-5)</f>
        <v/>
      </c>
      <c r="B555" s="67" t="n"/>
      <c r="C555" s="68" t="n"/>
      <c r="D555" s="40" t="n"/>
      <c r="E555" s="68" t="n"/>
      <c r="F555" s="40" t="n"/>
      <c r="G555" s="69" t="n"/>
      <c r="H555" s="68" t="n"/>
      <c r="I555" s="70">
        <f>IF(B555="","",DATE(YEAR(B555),MONTH(B555),1))</f>
        <v/>
      </c>
      <c r="J555" s="71">
        <f>IF(B555="","",WEEKDAY(B555,2))</f>
        <v/>
      </c>
    </row>
    <row r="556" ht="19" customHeight="1">
      <c r="A556" s="66">
        <f>IF(B556="","",ROW()-5)</f>
        <v/>
      </c>
      <c r="B556" s="67" t="n"/>
      <c r="C556" s="68" t="n"/>
      <c r="D556" s="40" t="n"/>
      <c r="E556" s="68" t="n"/>
      <c r="F556" s="40" t="n"/>
      <c r="G556" s="69" t="n"/>
      <c r="H556" s="68" t="n"/>
      <c r="I556" s="70">
        <f>IF(B556="","",DATE(YEAR(B556),MONTH(B556),1))</f>
        <v/>
      </c>
      <c r="J556" s="71">
        <f>IF(B556="","",WEEKDAY(B556,2))</f>
        <v/>
      </c>
    </row>
    <row r="557" ht="19" customHeight="1">
      <c r="A557" s="66">
        <f>IF(B557="","",ROW()-5)</f>
        <v/>
      </c>
      <c r="B557" s="67" t="n"/>
      <c r="C557" s="68" t="n"/>
      <c r="D557" s="40" t="n"/>
      <c r="E557" s="68" t="n"/>
      <c r="F557" s="40" t="n"/>
      <c r="G557" s="69" t="n"/>
      <c r="H557" s="68" t="n"/>
      <c r="I557" s="70">
        <f>IF(B557="","",DATE(YEAR(B557),MONTH(B557),1))</f>
        <v/>
      </c>
      <c r="J557" s="71">
        <f>IF(B557="","",WEEKDAY(B557,2))</f>
        <v/>
      </c>
    </row>
    <row r="558" ht="19" customHeight="1">
      <c r="A558" s="66">
        <f>IF(B558="","",ROW()-5)</f>
        <v/>
      </c>
      <c r="B558" s="67" t="n"/>
      <c r="C558" s="68" t="n"/>
      <c r="D558" s="40" t="n"/>
      <c r="E558" s="68" t="n"/>
      <c r="F558" s="40" t="n"/>
      <c r="G558" s="69" t="n"/>
      <c r="H558" s="68" t="n"/>
      <c r="I558" s="70">
        <f>IF(B558="","",DATE(YEAR(B558),MONTH(B558),1))</f>
        <v/>
      </c>
      <c r="J558" s="71">
        <f>IF(B558="","",WEEKDAY(B558,2))</f>
        <v/>
      </c>
    </row>
    <row r="559" ht="19" customHeight="1">
      <c r="A559" s="66">
        <f>IF(B559="","",ROW()-5)</f>
        <v/>
      </c>
      <c r="B559" s="67" t="n"/>
      <c r="C559" s="68" t="n"/>
      <c r="D559" s="40" t="n"/>
      <c r="E559" s="68" t="n"/>
      <c r="F559" s="40" t="n"/>
      <c r="G559" s="69" t="n"/>
      <c r="H559" s="68" t="n"/>
      <c r="I559" s="70">
        <f>IF(B559="","",DATE(YEAR(B559),MONTH(B559),1))</f>
        <v/>
      </c>
      <c r="J559" s="71">
        <f>IF(B559="","",WEEKDAY(B559,2))</f>
        <v/>
      </c>
    </row>
    <row r="560" ht="19" customHeight="1">
      <c r="A560" s="66">
        <f>IF(B560="","",ROW()-5)</f>
        <v/>
      </c>
      <c r="B560" s="67" t="n"/>
      <c r="C560" s="68" t="n"/>
      <c r="D560" s="40" t="n"/>
      <c r="E560" s="68" t="n"/>
      <c r="F560" s="40" t="n"/>
      <c r="G560" s="69" t="n"/>
      <c r="H560" s="68" t="n"/>
      <c r="I560" s="70">
        <f>IF(B560="","",DATE(YEAR(B560),MONTH(B560),1))</f>
        <v/>
      </c>
      <c r="J560" s="71">
        <f>IF(B560="","",WEEKDAY(B560,2))</f>
        <v/>
      </c>
    </row>
    <row r="561" ht="19" customHeight="1">
      <c r="A561" s="66">
        <f>IF(B561="","",ROW()-5)</f>
        <v/>
      </c>
      <c r="B561" s="67" t="n"/>
      <c r="C561" s="68" t="n"/>
      <c r="D561" s="40" t="n"/>
      <c r="E561" s="68" t="n"/>
      <c r="F561" s="40" t="n"/>
      <c r="G561" s="69" t="n"/>
      <c r="H561" s="68" t="n"/>
      <c r="I561" s="70">
        <f>IF(B561="","",DATE(YEAR(B561),MONTH(B561),1))</f>
        <v/>
      </c>
      <c r="J561" s="71">
        <f>IF(B561="","",WEEKDAY(B561,2))</f>
        <v/>
      </c>
    </row>
    <row r="562" ht="19" customHeight="1">
      <c r="A562" s="66">
        <f>IF(B562="","",ROW()-5)</f>
        <v/>
      </c>
      <c r="B562" s="67" t="n"/>
      <c r="C562" s="68" t="n"/>
      <c r="D562" s="40" t="n"/>
      <c r="E562" s="68" t="n"/>
      <c r="F562" s="40" t="n"/>
      <c r="G562" s="69" t="n"/>
      <c r="H562" s="68" t="n"/>
      <c r="I562" s="70">
        <f>IF(B562="","",DATE(YEAR(B562),MONTH(B562),1))</f>
        <v/>
      </c>
      <c r="J562" s="71">
        <f>IF(B562="","",WEEKDAY(B562,2))</f>
        <v/>
      </c>
    </row>
    <row r="563" ht="19" customHeight="1">
      <c r="A563" s="66">
        <f>IF(B563="","",ROW()-5)</f>
        <v/>
      </c>
      <c r="B563" s="67" t="n"/>
      <c r="C563" s="68" t="n"/>
      <c r="D563" s="40" t="n"/>
      <c r="E563" s="68" t="n"/>
      <c r="F563" s="40" t="n"/>
      <c r="G563" s="69" t="n"/>
      <c r="H563" s="68" t="n"/>
      <c r="I563" s="70">
        <f>IF(B563="","",DATE(YEAR(B563),MONTH(B563),1))</f>
        <v/>
      </c>
      <c r="J563" s="71">
        <f>IF(B563="","",WEEKDAY(B563,2))</f>
        <v/>
      </c>
    </row>
    <row r="564" ht="19" customHeight="1">
      <c r="A564" s="66">
        <f>IF(B564="","",ROW()-5)</f>
        <v/>
      </c>
      <c r="B564" s="67" t="n"/>
      <c r="C564" s="68" t="n"/>
      <c r="D564" s="40" t="n"/>
      <c r="E564" s="68" t="n"/>
      <c r="F564" s="40" t="n"/>
      <c r="G564" s="69" t="n"/>
      <c r="H564" s="68" t="n"/>
      <c r="I564" s="70">
        <f>IF(B564="","",DATE(YEAR(B564),MONTH(B564),1))</f>
        <v/>
      </c>
      <c r="J564" s="71">
        <f>IF(B564="","",WEEKDAY(B564,2))</f>
        <v/>
      </c>
    </row>
    <row r="565" ht="19" customHeight="1">
      <c r="A565" s="66">
        <f>IF(B565="","",ROW()-5)</f>
        <v/>
      </c>
      <c r="B565" s="67" t="n"/>
      <c r="C565" s="68" t="n"/>
      <c r="D565" s="40" t="n"/>
      <c r="E565" s="68" t="n"/>
      <c r="F565" s="40" t="n"/>
      <c r="G565" s="69" t="n"/>
      <c r="H565" s="68" t="n"/>
      <c r="I565" s="70">
        <f>IF(B565="","",DATE(YEAR(B565),MONTH(B565),1))</f>
        <v/>
      </c>
      <c r="J565" s="71">
        <f>IF(B565="","",WEEKDAY(B565,2))</f>
        <v/>
      </c>
    </row>
    <row r="566" ht="19" customHeight="1">
      <c r="A566" s="66">
        <f>IF(B566="","",ROW()-5)</f>
        <v/>
      </c>
      <c r="B566" s="67" t="n"/>
      <c r="C566" s="68" t="n"/>
      <c r="D566" s="40" t="n"/>
      <c r="E566" s="68" t="n"/>
      <c r="F566" s="40" t="n"/>
      <c r="G566" s="69" t="n"/>
      <c r="H566" s="68" t="n"/>
      <c r="I566" s="70">
        <f>IF(B566="","",DATE(YEAR(B566),MONTH(B566),1))</f>
        <v/>
      </c>
      <c r="J566" s="71">
        <f>IF(B566="","",WEEKDAY(B566,2))</f>
        <v/>
      </c>
    </row>
    <row r="567" ht="19" customHeight="1">
      <c r="A567" s="66">
        <f>IF(B567="","",ROW()-5)</f>
        <v/>
      </c>
      <c r="B567" s="67" t="n"/>
      <c r="C567" s="68" t="n"/>
      <c r="D567" s="40" t="n"/>
      <c r="E567" s="68" t="n"/>
      <c r="F567" s="40" t="n"/>
      <c r="G567" s="69" t="n"/>
      <c r="H567" s="68" t="n"/>
      <c r="I567" s="70">
        <f>IF(B567="","",DATE(YEAR(B567),MONTH(B567),1))</f>
        <v/>
      </c>
      <c r="J567" s="71">
        <f>IF(B567="","",WEEKDAY(B567,2))</f>
        <v/>
      </c>
    </row>
    <row r="568" ht="19" customHeight="1">
      <c r="A568" s="66">
        <f>IF(B568="","",ROW()-5)</f>
        <v/>
      </c>
      <c r="B568" s="67" t="n"/>
      <c r="C568" s="68" t="n"/>
      <c r="D568" s="40" t="n"/>
      <c r="E568" s="68" t="n"/>
      <c r="F568" s="40" t="n"/>
      <c r="G568" s="69" t="n"/>
      <c r="H568" s="68" t="n"/>
      <c r="I568" s="70">
        <f>IF(B568="","",DATE(YEAR(B568),MONTH(B568),1))</f>
        <v/>
      </c>
      <c r="J568" s="71">
        <f>IF(B568="","",WEEKDAY(B568,2))</f>
        <v/>
      </c>
    </row>
    <row r="569" ht="19" customHeight="1">
      <c r="A569" s="66">
        <f>IF(B569="","",ROW()-5)</f>
        <v/>
      </c>
      <c r="B569" s="67" t="n"/>
      <c r="C569" s="68" t="n"/>
      <c r="D569" s="40" t="n"/>
      <c r="E569" s="68" t="n"/>
      <c r="F569" s="40" t="n"/>
      <c r="G569" s="69" t="n"/>
      <c r="H569" s="68" t="n"/>
      <c r="I569" s="70">
        <f>IF(B569="","",DATE(YEAR(B569),MONTH(B569),1))</f>
        <v/>
      </c>
      <c r="J569" s="71">
        <f>IF(B569="","",WEEKDAY(B569,2))</f>
        <v/>
      </c>
    </row>
    <row r="570" ht="19" customHeight="1">
      <c r="A570" s="66">
        <f>IF(B570="","",ROW()-5)</f>
        <v/>
      </c>
      <c r="B570" s="67" t="n"/>
      <c r="C570" s="68" t="n"/>
      <c r="D570" s="40" t="n"/>
      <c r="E570" s="68" t="n"/>
      <c r="F570" s="40" t="n"/>
      <c r="G570" s="69" t="n"/>
      <c r="H570" s="68" t="n"/>
      <c r="I570" s="70">
        <f>IF(B570="","",DATE(YEAR(B570),MONTH(B570),1))</f>
        <v/>
      </c>
      <c r="J570" s="71">
        <f>IF(B570="","",WEEKDAY(B570,2))</f>
        <v/>
      </c>
    </row>
    <row r="571" ht="19" customHeight="1">
      <c r="A571" s="66">
        <f>IF(B571="","",ROW()-5)</f>
        <v/>
      </c>
      <c r="B571" s="67" t="n"/>
      <c r="C571" s="68" t="n"/>
      <c r="D571" s="40" t="n"/>
      <c r="E571" s="68" t="n"/>
      <c r="F571" s="40" t="n"/>
      <c r="G571" s="69" t="n"/>
      <c r="H571" s="68" t="n"/>
      <c r="I571" s="70">
        <f>IF(B571="","",DATE(YEAR(B571),MONTH(B571),1))</f>
        <v/>
      </c>
      <c r="J571" s="71">
        <f>IF(B571="","",WEEKDAY(B571,2))</f>
        <v/>
      </c>
    </row>
    <row r="572" ht="19" customHeight="1">
      <c r="A572" s="66">
        <f>IF(B572="","",ROW()-5)</f>
        <v/>
      </c>
      <c r="B572" s="67" t="n"/>
      <c r="C572" s="68" t="n"/>
      <c r="D572" s="40" t="n"/>
      <c r="E572" s="68" t="n"/>
      <c r="F572" s="40" t="n"/>
      <c r="G572" s="69" t="n"/>
      <c r="H572" s="68" t="n"/>
      <c r="I572" s="70">
        <f>IF(B572="","",DATE(YEAR(B572),MONTH(B572),1))</f>
        <v/>
      </c>
      <c r="J572" s="71">
        <f>IF(B572="","",WEEKDAY(B572,2))</f>
        <v/>
      </c>
    </row>
    <row r="573" ht="19" customHeight="1">
      <c r="A573" s="66">
        <f>IF(B573="","",ROW()-5)</f>
        <v/>
      </c>
      <c r="B573" s="67" t="n"/>
      <c r="C573" s="68" t="n"/>
      <c r="D573" s="40" t="n"/>
      <c r="E573" s="68" t="n"/>
      <c r="F573" s="40" t="n"/>
      <c r="G573" s="69" t="n"/>
      <c r="H573" s="68" t="n"/>
      <c r="I573" s="70">
        <f>IF(B573="","",DATE(YEAR(B573),MONTH(B573),1))</f>
        <v/>
      </c>
      <c r="J573" s="71">
        <f>IF(B573="","",WEEKDAY(B573,2))</f>
        <v/>
      </c>
    </row>
    <row r="574" ht="19" customHeight="1">
      <c r="A574" s="66">
        <f>IF(B574="","",ROW()-5)</f>
        <v/>
      </c>
      <c r="B574" s="67" t="n"/>
      <c r="C574" s="68" t="n"/>
      <c r="D574" s="40" t="n"/>
      <c r="E574" s="68" t="n"/>
      <c r="F574" s="40" t="n"/>
      <c r="G574" s="69" t="n"/>
      <c r="H574" s="68" t="n"/>
      <c r="I574" s="70">
        <f>IF(B574="","",DATE(YEAR(B574),MONTH(B574),1))</f>
        <v/>
      </c>
      <c r="J574" s="71">
        <f>IF(B574="","",WEEKDAY(B574,2))</f>
        <v/>
      </c>
    </row>
    <row r="575" ht="19" customHeight="1">
      <c r="A575" s="66">
        <f>IF(B575="","",ROW()-5)</f>
        <v/>
      </c>
      <c r="B575" s="67" t="n"/>
      <c r="C575" s="68" t="n"/>
      <c r="D575" s="40" t="n"/>
      <c r="E575" s="68" t="n"/>
      <c r="F575" s="40" t="n"/>
      <c r="G575" s="69" t="n"/>
      <c r="H575" s="68" t="n"/>
      <c r="I575" s="70">
        <f>IF(B575="","",DATE(YEAR(B575),MONTH(B575),1))</f>
        <v/>
      </c>
      <c r="J575" s="71">
        <f>IF(B575="","",WEEKDAY(B575,2))</f>
        <v/>
      </c>
    </row>
    <row r="576" ht="19" customHeight="1">
      <c r="A576" s="66">
        <f>IF(B576="","",ROW()-5)</f>
        <v/>
      </c>
      <c r="B576" s="67" t="n"/>
      <c r="C576" s="68" t="n"/>
      <c r="D576" s="40" t="n"/>
      <c r="E576" s="68" t="n"/>
      <c r="F576" s="40" t="n"/>
      <c r="G576" s="69" t="n"/>
      <c r="H576" s="68" t="n"/>
      <c r="I576" s="70">
        <f>IF(B576="","",DATE(YEAR(B576),MONTH(B576),1))</f>
        <v/>
      </c>
      <c r="J576" s="71">
        <f>IF(B576="","",WEEKDAY(B576,2))</f>
        <v/>
      </c>
    </row>
    <row r="577" ht="19" customHeight="1">
      <c r="A577" s="66">
        <f>IF(B577="","",ROW()-5)</f>
        <v/>
      </c>
      <c r="B577" s="67" t="n"/>
      <c r="C577" s="68" t="n"/>
      <c r="D577" s="40" t="n"/>
      <c r="E577" s="68" t="n"/>
      <c r="F577" s="40" t="n"/>
      <c r="G577" s="69" t="n"/>
      <c r="H577" s="68" t="n"/>
      <c r="I577" s="70">
        <f>IF(B577="","",DATE(YEAR(B577),MONTH(B577),1))</f>
        <v/>
      </c>
      <c r="J577" s="71">
        <f>IF(B577="","",WEEKDAY(B577,2))</f>
        <v/>
      </c>
    </row>
    <row r="578" ht="19" customHeight="1">
      <c r="A578" s="66">
        <f>IF(B578="","",ROW()-5)</f>
        <v/>
      </c>
      <c r="B578" s="67" t="n"/>
      <c r="C578" s="68" t="n"/>
      <c r="D578" s="40" t="n"/>
      <c r="E578" s="68" t="n"/>
      <c r="F578" s="40" t="n"/>
      <c r="G578" s="69" t="n"/>
      <c r="H578" s="68" t="n"/>
      <c r="I578" s="70">
        <f>IF(B578="","",DATE(YEAR(B578),MONTH(B578),1))</f>
        <v/>
      </c>
      <c r="J578" s="71">
        <f>IF(B578="","",WEEKDAY(B578,2))</f>
        <v/>
      </c>
    </row>
    <row r="579" ht="19" customHeight="1">
      <c r="A579" s="66">
        <f>IF(B579="","",ROW()-5)</f>
        <v/>
      </c>
      <c r="B579" s="67" t="n"/>
      <c r="C579" s="68" t="n"/>
      <c r="D579" s="40" t="n"/>
      <c r="E579" s="68" t="n"/>
      <c r="F579" s="40" t="n"/>
      <c r="G579" s="69" t="n"/>
      <c r="H579" s="68" t="n"/>
      <c r="I579" s="70">
        <f>IF(B579="","",DATE(YEAR(B579),MONTH(B579),1))</f>
        <v/>
      </c>
      <c r="J579" s="71">
        <f>IF(B579="","",WEEKDAY(B579,2))</f>
        <v/>
      </c>
    </row>
    <row r="580" ht="19" customHeight="1">
      <c r="A580" s="66">
        <f>IF(B580="","",ROW()-5)</f>
        <v/>
      </c>
      <c r="B580" s="67" t="n"/>
      <c r="C580" s="68" t="n"/>
      <c r="D580" s="40" t="n"/>
      <c r="E580" s="68" t="n"/>
      <c r="F580" s="40" t="n"/>
      <c r="G580" s="69" t="n"/>
      <c r="H580" s="68" t="n"/>
      <c r="I580" s="70">
        <f>IF(B580="","",DATE(YEAR(B580),MONTH(B580),1))</f>
        <v/>
      </c>
      <c r="J580" s="71">
        <f>IF(B580="","",WEEKDAY(B580,2))</f>
        <v/>
      </c>
    </row>
    <row r="581" ht="19" customHeight="1">
      <c r="A581" s="66">
        <f>IF(B581="","",ROW()-5)</f>
        <v/>
      </c>
      <c r="B581" s="67" t="n"/>
      <c r="C581" s="68" t="n"/>
      <c r="D581" s="40" t="n"/>
      <c r="E581" s="68" t="n"/>
      <c r="F581" s="40" t="n"/>
      <c r="G581" s="69" t="n"/>
      <c r="H581" s="68" t="n"/>
      <c r="I581" s="70">
        <f>IF(B581="","",DATE(YEAR(B581),MONTH(B581),1))</f>
        <v/>
      </c>
      <c r="J581" s="71">
        <f>IF(B581="","",WEEKDAY(B581,2))</f>
        <v/>
      </c>
    </row>
    <row r="582" ht="19" customHeight="1">
      <c r="A582" s="66">
        <f>IF(B582="","",ROW()-5)</f>
        <v/>
      </c>
      <c r="B582" s="67" t="n"/>
      <c r="C582" s="68" t="n"/>
      <c r="D582" s="40" t="n"/>
      <c r="E582" s="68" t="n"/>
      <c r="F582" s="40" t="n"/>
      <c r="G582" s="69" t="n"/>
      <c r="H582" s="68" t="n"/>
      <c r="I582" s="70">
        <f>IF(B582="","",DATE(YEAR(B582),MONTH(B582),1))</f>
        <v/>
      </c>
      <c r="J582" s="71">
        <f>IF(B582="","",WEEKDAY(B582,2))</f>
        <v/>
      </c>
    </row>
    <row r="583" ht="19" customHeight="1">
      <c r="A583" s="66">
        <f>IF(B583="","",ROW()-5)</f>
        <v/>
      </c>
      <c r="B583" s="67" t="n"/>
      <c r="C583" s="68" t="n"/>
      <c r="D583" s="40" t="n"/>
      <c r="E583" s="68" t="n"/>
      <c r="F583" s="40" t="n"/>
      <c r="G583" s="69" t="n"/>
      <c r="H583" s="68" t="n"/>
      <c r="I583" s="70">
        <f>IF(B583="","",DATE(YEAR(B583),MONTH(B583),1))</f>
        <v/>
      </c>
      <c r="J583" s="71">
        <f>IF(B583="","",WEEKDAY(B583,2))</f>
        <v/>
      </c>
    </row>
    <row r="584" ht="19" customHeight="1">
      <c r="A584" s="66">
        <f>IF(B584="","",ROW()-5)</f>
        <v/>
      </c>
      <c r="B584" s="67" t="n"/>
      <c r="C584" s="68" t="n"/>
      <c r="D584" s="40" t="n"/>
      <c r="E584" s="68" t="n"/>
      <c r="F584" s="40" t="n"/>
      <c r="G584" s="69" t="n"/>
      <c r="H584" s="68" t="n"/>
      <c r="I584" s="70">
        <f>IF(B584="","",DATE(YEAR(B584),MONTH(B584),1))</f>
        <v/>
      </c>
      <c r="J584" s="71">
        <f>IF(B584="","",WEEKDAY(B584,2))</f>
        <v/>
      </c>
    </row>
    <row r="585" ht="19" customHeight="1">
      <c r="A585" s="66">
        <f>IF(B585="","",ROW()-5)</f>
        <v/>
      </c>
      <c r="B585" s="67" t="n"/>
      <c r="C585" s="68" t="n"/>
      <c r="D585" s="40" t="n"/>
      <c r="E585" s="68" t="n"/>
      <c r="F585" s="40" t="n"/>
      <c r="G585" s="69" t="n"/>
      <c r="H585" s="68" t="n"/>
      <c r="I585" s="70">
        <f>IF(B585="","",DATE(YEAR(B585),MONTH(B585),1))</f>
        <v/>
      </c>
      <c r="J585" s="71">
        <f>IF(B585="","",WEEKDAY(B585,2))</f>
        <v/>
      </c>
    </row>
    <row r="586" ht="19" customHeight="1">
      <c r="A586" s="66">
        <f>IF(B586="","",ROW()-5)</f>
        <v/>
      </c>
      <c r="B586" s="67" t="n"/>
      <c r="C586" s="68" t="n"/>
      <c r="D586" s="40" t="n"/>
      <c r="E586" s="68" t="n"/>
      <c r="F586" s="40" t="n"/>
      <c r="G586" s="69" t="n"/>
      <c r="H586" s="68" t="n"/>
      <c r="I586" s="70">
        <f>IF(B586="","",DATE(YEAR(B586),MONTH(B586),1))</f>
        <v/>
      </c>
      <c r="J586" s="71">
        <f>IF(B586="","",WEEKDAY(B586,2))</f>
        <v/>
      </c>
    </row>
    <row r="587" ht="19" customHeight="1">
      <c r="A587" s="66">
        <f>IF(B587="","",ROW()-5)</f>
        <v/>
      </c>
      <c r="B587" s="67" t="n"/>
      <c r="C587" s="68" t="n"/>
      <c r="D587" s="40" t="n"/>
      <c r="E587" s="68" t="n"/>
      <c r="F587" s="40" t="n"/>
      <c r="G587" s="69" t="n"/>
      <c r="H587" s="68" t="n"/>
      <c r="I587" s="70">
        <f>IF(B587="","",DATE(YEAR(B587),MONTH(B587),1))</f>
        <v/>
      </c>
      <c r="J587" s="71">
        <f>IF(B587="","",WEEKDAY(B587,2))</f>
        <v/>
      </c>
    </row>
    <row r="588" ht="19" customHeight="1">
      <c r="A588" s="66">
        <f>IF(B588="","",ROW()-5)</f>
        <v/>
      </c>
      <c r="B588" s="67" t="n"/>
      <c r="C588" s="68" t="n"/>
      <c r="D588" s="40" t="n"/>
      <c r="E588" s="68" t="n"/>
      <c r="F588" s="40" t="n"/>
      <c r="G588" s="69" t="n"/>
      <c r="H588" s="68" t="n"/>
      <c r="I588" s="70">
        <f>IF(B588="","",DATE(YEAR(B588),MONTH(B588),1))</f>
        <v/>
      </c>
      <c r="J588" s="71">
        <f>IF(B588="","",WEEKDAY(B588,2))</f>
        <v/>
      </c>
    </row>
    <row r="589" ht="19" customHeight="1">
      <c r="A589" s="66">
        <f>IF(B589="","",ROW()-5)</f>
        <v/>
      </c>
      <c r="B589" s="67" t="n"/>
      <c r="C589" s="68" t="n"/>
      <c r="D589" s="40" t="n"/>
      <c r="E589" s="68" t="n"/>
      <c r="F589" s="40" t="n"/>
      <c r="G589" s="69" t="n"/>
      <c r="H589" s="68" t="n"/>
      <c r="I589" s="70">
        <f>IF(B589="","",DATE(YEAR(B589),MONTH(B589),1))</f>
        <v/>
      </c>
      <c r="J589" s="71">
        <f>IF(B589="","",WEEKDAY(B589,2))</f>
        <v/>
      </c>
    </row>
    <row r="590" ht="19" customHeight="1">
      <c r="A590" s="66">
        <f>IF(B590="","",ROW()-5)</f>
        <v/>
      </c>
      <c r="B590" s="67" t="n"/>
      <c r="C590" s="68" t="n"/>
      <c r="D590" s="40" t="n"/>
      <c r="E590" s="68" t="n"/>
      <c r="F590" s="40" t="n"/>
      <c r="G590" s="69" t="n"/>
      <c r="H590" s="68" t="n"/>
      <c r="I590" s="70">
        <f>IF(B590="","",DATE(YEAR(B590),MONTH(B590),1))</f>
        <v/>
      </c>
      <c r="J590" s="71">
        <f>IF(B590="","",WEEKDAY(B590,2))</f>
        <v/>
      </c>
    </row>
    <row r="591" ht="19" customHeight="1">
      <c r="A591" s="66">
        <f>IF(B591="","",ROW()-5)</f>
        <v/>
      </c>
      <c r="B591" s="67" t="n"/>
      <c r="C591" s="68" t="n"/>
      <c r="D591" s="40" t="n"/>
      <c r="E591" s="68" t="n"/>
      <c r="F591" s="40" t="n"/>
      <c r="G591" s="69" t="n"/>
      <c r="H591" s="68" t="n"/>
      <c r="I591" s="70">
        <f>IF(B591="","",DATE(YEAR(B591),MONTH(B591),1))</f>
        <v/>
      </c>
      <c r="J591" s="71">
        <f>IF(B591="","",WEEKDAY(B591,2))</f>
        <v/>
      </c>
    </row>
    <row r="592" ht="19" customHeight="1">
      <c r="A592" s="66">
        <f>IF(B592="","",ROW()-5)</f>
        <v/>
      </c>
      <c r="B592" s="67" t="n"/>
      <c r="C592" s="68" t="n"/>
      <c r="D592" s="40" t="n"/>
      <c r="E592" s="68" t="n"/>
      <c r="F592" s="40" t="n"/>
      <c r="G592" s="69" t="n"/>
      <c r="H592" s="68" t="n"/>
      <c r="I592" s="70">
        <f>IF(B592="","",DATE(YEAR(B592),MONTH(B592),1))</f>
        <v/>
      </c>
      <c r="J592" s="71">
        <f>IF(B592="","",WEEKDAY(B592,2))</f>
        <v/>
      </c>
    </row>
    <row r="593" ht="19" customHeight="1">
      <c r="A593" s="66">
        <f>IF(B593="","",ROW()-5)</f>
        <v/>
      </c>
      <c r="B593" s="67" t="n"/>
      <c r="C593" s="68" t="n"/>
      <c r="D593" s="40" t="n"/>
      <c r="E593" s="68" t="n"/>
      <c r="F593" s="40" t="n"/>
      <c r="G593" s="69" t="n"/>
      <c r="H593" s="68" t="n"/>
      <c r="I593" s="70">
        <f>IF(B593="","",DATE(YEAR(B593),MONTH(B593),1))</f>
        <v/>
      </c>
      <c r="J593" s="71">
        <f>IF(B593="","",WEEKDAY(B593,2))</f>
        <v/>
      </c>
    </row>
    <row r="594" ht="19" customHeight="1">
      <c r="A594" s="66">
        <f>IF(B594="","",ROW()-5)</f>
        <v/>
      </c>
      <c r="B594" s="67" t="n"/>
      <c r="C594" s="68" t="n"/>
      <c r="D594" s="40" t="n"/>
      <c r="E594" s="68" t="n"/>
      <c r="F594" s="40" t="n"/>
      <c r="G594" s="69" t="n"/>
      <c r="H594" s="68" t="n"/>
      <c r="I594" s="70">
        <f>IF(B594="","",DATE(YEAR(B594),MONTH(B594),1))</f>
        <v/>
      </c>
      <c r="J594" s="71">
        <f>IF(B594="","",WEEKDAY(B594,2))</f>
        <v/>
      </c>
    </row>
    <row r="595" ht="19" customHeight="1">
      <c r="A595" s="66">
        <f>IF(B595="","",ROW()-5)</f>
        <v/>
      </c>
      <c r="B595" s="67" t="n"/>
      <c r="C595" s="68" t="n"/>
      <c r="D595" s="40" t="n"/>
      <c r="E595" s="68" t="n"/>
      <c r="F595" s="40" t="n"/>
      <c r="G595" s="69" t="n"/>
      <c r="H595" s="68" t="n"/>
      <c r="I595" s="70">
        <f>IF(B595="","",DATE(YEAR(B595),MONTH(B595),1))</f>
        <v/>
      </c>
      <c r="J595" s="71">
        <f>IF(B595="","",WEEKDAY(B595,2))</f>
        <v/>
      </c>
    </row>
    <row r="596" ht="19" customHeight="1">
      <c r="A596" s="66">
        <f>IF(B596="","",ROW()-5)</f>
        <v/>
      </c>
      <c r="B596" s="67" t="n"/>
      <c r="C596" s="68" t="n"/>
      <c r="D596" s="40" t="n"/>
      <c r="E596" s="68" t="n"/>
      <c r="F596" s="40" t="n"/>
      <c r="G596" s="69" t="n"/>
      <c r="H596" s="68" t="n"/>
      <c r="I596" s="70">
        <f>IF(B596="","",DATE(YEAR(B596),MONTH(B596),1))</f>
        <v/>
      </c>
      <c r="J596" s="71">
        <f>IF(B596="","",WEEKDAY(B596,2))</f>
        <v/>
      </c>
    </row>
    <row r="597" ht="19" customHeight="1">
      <c r="A597" s="66">
        <f>IF(B597="","",ROW()-5)</f>
        <v/>
      </c>
      <c r="B597" s="67" t="n"/>
      <c r="C597" s="68" t="n"/>
      <c r="D597" s="40" t="n"/>
      <c r="E597" s="68" t="n"/>
      <c r="F597" s="40" t="n"/>
      <c r="G597" s="69" t="n"/>
      <c r="H597" s="68" t="n"/>
      <c r="I597" s="70">
        <f>IF(B597="","",DATE(YEAR(B597),MONTH(B597),1))</f>
        <v/>
      </c>
      <c r="J597" s="71">
        <f>IF(B597="","",WEEKDAY(B597,2))</f>
        <v/>
      </c>
    </row>
    <row r="598" ht="19" customHeight="1">
      <c r="A598" s="66">
        <f>IF(B598="","",ROW()-5)</f>
        <v/>
      </c>
      <c r="B598" s="67" t="n"/>
      <c r="C598" s="68" t="n"/>
      <c r="D598" s="40" t="n"/>
      <c r="E598" s="68" t="n"/>
      <c r="F598" s="40" t="n"/>
      <c r="G598" s="69" t="n"/>
      <c r="H598" s="68" t="n"/>
      <c r="I598" s="70">
        <f>IF(B598="","",DATE(YEAR(B598),MONTH(B598),1))</f>
        <v/>
      </c>
      <c r="J598" s="71">
        <f>IF(B598="","",WEEKDAY(B598,2))</f>
        <v/>
      </c>
    </row>
    <row r="599" ht="19" customHeight="1">
      <c r="A599" s="66">
        <f>IF(B599="","",ROW()-5)</f>
        <v/>
      </c>
      <c r="B599" s="67" t="n"/>
      <c r="C599" s="68" t="n"/>
      <c r="D599" s="40" t="n"/>
      <c r="E599" s="68" t="n"/>
      <c r="F599" s="40" t="n"/>
      <c r="G599" s="69" t="n"/>
      <c r="H599" s="68" t="n"/>
      <c r="I599" s="70">
        <f>IF(B599="","",DATE(YEAR(B599),MONTH(B599),1))</f>
        <v/>
      </c>
      <c r="J599" s="71">
        <f>IF(B599="","",WEEKDAY(B599,2))</f>
        <v/>
      </c>
    </row>
    <row r="600" ht="19" customHeight="1">
      <c r="A600" s="66">
        <f>IF(B600="","",ROW()-5)</f>
        <v/>
      </c>
      <c r="B600" s="67" t="n"/>
      <c r="C600" s="68" t="n"/>
      <c r="D600" s="40" t="n"/>
      <c r="E600" s="68" t="n"/>
      <c r="F600" s="40" t="n"/>
      <c r="G600" s="69" t="n"/>
      <c r="H600" s="68" t="n"/>
      <c r="I600" s="70">
        <f>IF(B600="","",DATE(YEAR(B600),MONTH(B600),1))</f>
        <v/>
      </c>
      <c r="J600" s="71">
        <f>IF(B600="","",WEEKDAY(B600,2))</f>
        <v/>
      </c>
    </row>
    <row r="601" ht="19" customHeight="1">
      <c r="A601" s="66">
        <f>IF(B601="","",ROW()-5)</f>
        <v/>
      </c>
      <c r="B601" s="67" t="n"/>
      <c r="C601" s="68" t="n"/>
      <c r="D601" s="40" t="n"/>
      <c r="E601" s="68" t="n"/>
      <c r="F601" s="40" t="n"/>
      <c r="G601" s="69" t="n"/>
      <c r="H601" s="68" t="n"/>
      <c r="I601" s="70">
        <f>IF(B601="","",DATE(YEAR(B601),MONTH(B601),1))</f>
        <v/>
      </c>
      <c r="J601" s="71">
        <f>IF(B601="","",WEEKDAY(B601,2))</f>
        <v/>
      </c>
    </row>
    <row r="602" ht="19" customHeight="1">
      <c r="A602" s="66">
        <f>IF(B602="","",ROW()-5)</f>
        <v/>
      </c>
      <c r="B602" s="67" t="n"/>
      <c r="C602" s="68" t="n"/>
      <c r="D602" s="40" t="n"/>
      <c r="E602" s="68" t="n"/>
      <c r="F602" s="40" t="n"/>
      <c r="G602" s="69" t="n"/>
      <c r="H602" s="68" t="n"/>
      <c r="I602" s="70">
        <f>IF(B602="","",DATE(YEAR(B602),MONTH(B602),1))</f>
        <v/>
      </c>
      <c r="J602" s="71">
        <f>IF(B602="","",WEEKDAY(B602,2))</f>
        <v/>
      </c>
    </row>
    <row r="603" ht="19" customHeight="1">
      <c r="A603" s="66">
        <f>IF(B603="","",ROW()-5)</f>
        <v/>
      </c>
      <c r="B603" s="67" t="n"/>
      <c r="C603" s="68" t="n"/>
      <c r="D603" s="40" t="n"/>
      <c r="E603" s="68" t="n"/>
      <c r="F603" s="40" t="n"/>
      <c r="G603" s="69" t="n"/>
      <c r="H603" s="68" t="n"/>
      <c r="I603" s="70">
        <f>IF(B603="","",DATE(YEAR(B603),MONTH(B603),1))</f>
        <v/>
      </c>
      <c r="J603" s="71">
        <f>IF(B603="","",WEEKDAY(B603,2))</f>
        <v/>
      </c>
    </row>
    <row r="604" ht="19" customHeight="1">
      <c r="A604" s="66">
        <f>IF(B604="","",ROW()-5)</f>
        <v/>
      </c>
      <c r="B604" s="67" t="n"/>
      <c r="C604" s="68" t="n"/>
      <c r="D604" s="40" t="n"/>
      <c r="E604" s="68" t="n"/>
      <c r="F604" s="40" t="n"/>
      <c r="G604" s="69" t="n"/>
      <c r="H604" s="68" t="n"/>
      <c r="I604" s="70">
        <f>IF(B604="","",DATE(YEAR(B604),MONTH(B604),1))</f>
        <v/>
      </c>
      <c r="J604" s="71">
        <f>IF(B604="","",WEEKDAY(B604,2))</f>
        <v/>
      </c>
    </row>
    <row r="605" ht="19" customHeight="1">
      <c r="A605" s="66">
        <f>IF(B605="","",ROW()-5)</f>
        <v/>
      </c>
      <c r="B605" s="67" t="n"/>
      <c r="C605" s="68" t="n"/>
      <c r="D605" s="40" t="n"/>
      <c r="E605" s="68" t="n"/>
      <c r="F605" s="40" t="n"/>
      <c r="G605" s="69" t="n"/>
      <c r="H605" s="68" t="n"/>
      <c r="I605" s="70">
        <f>IF(B605="","",DATE(YEAR(B605),MONTH(B605),1))</f>
        <v/>
      </c>
      <c r="J605" s="71">
        <f>IF(B605="","",WEEKDAY(B605,2))</f>
        <v/>
      </c>
    </row>
    <row r="606" ht="19" customHeight="1">
      <c r="A606" s="66">
        <f>IF(B606="","",ROW()-5)</f>
        <v/>
      </c>
      <c r="B606" s="67" t="n"/>
      <c r="C606" s="68" t="n"/>
      <c r="D606" s="40" t="n"/>
      <c r="E606" s="68" t="n"/>
      <c r="F606" s="40" t="n"/>
      <c r="G606" s="69" t="n"/>
      <c r="H606" s="68" t="n"/>
      <c r="I606" s="70">
        <f>IF(B606="","",DATE(YEAR(B606),MONTH(B606),1))</f>
        <v/>
      </c>
      <c r="J606" s="71">
        <f>IF(B606="","",WEEKDAY(B606,2))</f>
        <v/>
      </c>
    </row>
    <row r="607" ht="19" customHeight="1">
      <c r="A607" s="66">
        <f>IF(B607="","",ROW()-5)</f>
        <v/>
      </c>
      <c r="B607" s="67" t="n"/>
      <c r="C607" s="68" t="n"/>
      <c r="D607" s="40" t="n"/>
      <c r="E607" s="68" t="n"/>
      <c r="F607" s="40" t="n"/>
      <c r="G607" s="69" t="n"/>
      <c r="H607" s="68" t="n"/>
      <c r="I607" s="70">
        <f>IF(B607="","",DATE(YEAR(B607),MONTH(B607),1))</f>
        <v/>
      </c>
      <c r="J607" s="71">
        <f>IF(B607="","",WEEKDAY(B607,2))</f>
        <v/>
      </c>
    </row>
    <row r="608" ht="19" customHeight="1">
      <c r="A608" s="66">
        <f>IF(B608="","",ROW()-5)</f>
        <v/>
      </c>
      <c r="B608" s="67" t="n"/>
      <c r="C608" s="68" t="n"/>
      <c r="D608" s="40" t="n"/>
      <c r="E608" s="68" t="n"/>
      <c r="F608" s="40" t="n"/>
      <c r="G608" s="69" t="n"/>
      <c r="H608" s="68" t="n"/>
      <c r="I608" s="70">
        <f>IF(B608="","",DATE(YEAR(B608),MONTH(B608),1))</f>
        <v/>
      </c>
      <c r="J608" s="71">
        <f>IF(B608="","",WEEKDAY(B608,2))</f>
        <v/>
      </c>
    </row>
    <row r="609" ht="19" customHeight="1">
      <c r="A609" s="66">
        <f>IF(B609="","",ROW()-5)</f>
        <v/>
      </c>
      <c r="B609" s="67" t="n"/>
      <c r="C609" s="68" t="n"/>
      <c r="D609" s="40" t="n"/>
      <c r="E609" s="68" t="n"/>
      <c r="F609" s="40" t="n"/>
      <c r="G609" s="69" t="n"/>
      <c r="H609" s="68" t="n"/>
      <c r="I609" s="70">
        <f>IF(B609="","",DATE(YEAR(B609),MONTH(B609),1))</f>
        <v/>
      </c>
      <c r="J609" s="71">
        <f>IF(B609="","",WEEKDAY(B609,2))</f>
        <v/>
      </c>
    </row>
    <row r="610" ht="19" customHeight="1">
      <c r="A610" s="66">
        <f>IF(B610="","",ROW()-5)</f>
        <v/>
      </c>
      <c r="B610" s="67" t="n"/>
      <c r="C610" s="68" t="n"/>
      <c r="D610" s="40" t="n"/>
      <c r="E610" s="68" t="n"/>
      <c r="F610" s="40" t="n"/>
      <c r="G610" s="69" t="n"/>
      <c r="H610" s="68" t="n"/>
      <c r="I610" s="70">
        <f>IF(B610="","",DATE(YEAR(B610),MONTH(B610),1))</f>
        <v/>
      </c>
      <c r="J610" s="71">
        <f>IF(B610="","",WEEKDAY(B610,2))</f>
        <v/>
      </c>
    </row>
    <row r="611" ht="19" customHeight="1">
      <c r="A611" s="66">
        <f>IF(B611="","",ROW()-5)</f>
        <v/>
      </c>
      <c r="B611" s="67" t="n"/>
      <c r="C611" s="68" t="n"/>
      <c r="D611" s="40" t="n"/>
      <c r="E611" s="68" t="n"/>
      <c r="F611" s="40" t="n"/>
      <c r="G611" s="69" t="n"/>
      <c r="H611" s="68" t="n"/>
      <c r="I611" s="70">
        <f>IF(B611="","",DATE(YEAR(B611),MONTH(B611),1))</f>
        <v/>
      </c>
      <c r="J611" s="71">
        <f>IF(B611="","",WEEKDAY(B611,2))</f>
        <v/>
      </c>
    </row>
    <row r="612" ht="19" customHeight="1">
      <c r="A612" s="66">
        <f>IF(B612="","",ROW()-5)</f>
        <v/>
      </c>
      <c r="B612" s="67" t="n"/>
      <c r="C612" s="68" t="n"/>
      <c r="D612" s="40" t="n"/>
      <c r="E612" s="68" t="n"/>
      <c r="F612" s="40" t="n"/>
      <c r="G612" s="69" t="n"/>
      <c r="H612" s="68" t="n"/>
      <c r="I612" s="70">
        <f>IF(B612="","",DATE(YEAR(B612),MONTH(B612),1))</f>
        <v/>
      </c>
      <c r="J612" s="71">
        <f>IF(B612="","",WEEKDAY(B612,2))</f>
        <v/>
      </c>
    </row>
    <row r="613" ht="19" customHeight="1">
      <c r="A613" s="66">
        <f>IF(B613="","",ROW()-5)</f>
        <v/>
      </c>
      <c r="B613" s="67" t="n"/>
      <c r="C613" s="68" t="n"/>
      <c r="D613" s="40" t="n"/>
      <c r="E613" s="68" t="n"/>
      <c r="F613" s="40" t="n"/>
      <c r="G613" s="69" t="n"/>
      <c r="H613" s="68" t="n"/>
      <c r="I613" s="70">
        <f>IF(B613="","",DATE(YEAR(B613),MONTH(B613),1))</f>
        <v/>
      </c>
      <c r="J613" s="71">
        <f>IF(B613="","",WEEKDAY(B613,2))</f>
        <v/>
      </c>
    </row>
    <row r="614" ht="19" customHeight="1">
      <c r="A614" s="66">
        <f>IF(B614="","",ROW()-5)</f>
        <v/>
      </c>
      <c r="B614" s="67" t="n"/>
      <c r="C614" s="68" t="n"/>
      <c r="D614" s="40" t="n"/>
      <c r="E614" s="68" t="n"/>
      <c r="F614" s="40" t="n"/>
      <c r="G614" s="69" t="n"/>
      <c r="H614" s="68" t="n"/>
      <c r="I614" s="70">
        <f>IF(B614="","",DATE(YEAR(B614),MONTH(B614),1))</f>
        <v/>
      </c>
      <c r="J614" s="71">
        <f>IF(B614="","",WEEKDAY(B614,2))</f>
        <v/>
      </c>
    </row>
    <row r="615" ht="19" customHeight="1">
      <c r="A615" s="66">
        <f>IF(B615="","",ROW()-5)</f>
        <v/>
      </c>
      <c r="B615" s="67" t="n"/>
      <c r="C615" s="68" t="n"/>
      <c r="D615" s="40" t="n"/>
      <c r="E615" s="68" t="n"/>
      <c r="F615" s="40" t="n"/>
      <c r="G615" s="69" t="n"/>
      <c r="H615" s="68" t="n"/>
      <c r="I615" s="70">
        <f>IF(B615="","",DATE(YEAR(B615),MONTH(B615),1))</f>
        <v/>
      </c>
      <c r="J615" s="71">
        <f>IF(B615="","",WEEKDAY(B615,2))</f>
        <v/>
      </c>
    </row>
    <row r="616" ht="19" customHeight="1">
      <c r="A616" s="66">
        <f>IF(B616="","",ROW()-5)</f>
        <v/>
      </c>
      <c r="B616" s="67" t="n"/>
      <c r="C616" s="68" t="n"/>
      <c r="D616" s="40" t="n"/>
      <c r="E616" s="68" t="n"/>
      <c r="F616" s="40" t="n"/>
      <c r="G616" s="69" t="n"/>
      <c r="H616" s="68" t="n"/>
      <c r="I616" s="70">
        <f>IF(B616="","",DATE(YEAR(B616),MONTH(B616),1))</f>
        <v/>
      </c>
      <c r="J616" s="71">
        <f>IF(B616="","",WEEKDAY(B616,2))</f>
        <v/>
      </c>
    </row>
    <row r="617" ht="19" customHeight="1">
      <c r="A617" s="66">
        <f>IF(B617="","",ROW()-5)</f>
        <v/>
      </c>
      <c r="B617" s="67" t="n"/>
      <c r="C617" s="68" t="n"/>
      <c r="D617" s="40" t="n"/>
      <c r="E617" s="68" t="n"/>
      <c r="F617" s="40" t="n"/>
      <c r="G617" s="69" t="n"/>
      <c r="H617" s="68" t="n"/>
      <c r="I617" s="70">
        <f>IF(B617="","",DATE(YEAR(B617),MONTH(B617),1))</f>
        <v/>
      </c>
      <c r="J617" s="71">
        <f>IF(B617="","",WEEKDAY(B617,2))</f>
        <v/>
      </c>
    </row>
    <row r="618" ht="19" customHeight="1">
      <c r="A618" s="66">
        <f>IF(B618="","",ROW()-5)</f>
        <v/>
      </c>
      <c r="B618" s="67" t="n"/>
      <c r="C618" s="68" t="n"/>
      <c r="D618" s="40" t="n"/>
      <c r="E618" s="68" t="n"/>
      <c r="F618" s="40" t="n"/>
      <c r="G618" s="69" t="n"/>
      <c r="H618" s="68" t="n"/>
      <c r="I618" s="70">
        <f>IF(B618="","",DATE(YEAR(B618),MONTH(B618),1))</f>
        <v/>
      </c>
      <c r="J618" s="71">
        <f>IF(B618="","",WEEKDAY(B618,2))</f>
        <v/>
      </c>
    </row>
    <row r="619" ht="19" customHeight="1">
      <c r="A619" s="66">
        <f>IF(B619="","",ROW()-5)</f>
        <v/>
      </c>
      <c r="B619" s="67" t="n"/>
      <c r="C619" s="68" t="n"/>
      <c r="D619" s="40" t="n"/>
      <c r="E619" s="68" t="n"/>
      <c r="F619" s="40" t="n"/>
      <c r="G619" s="69" t="n"/>
      <c r="H619" s="68" t="n"/>
      <c r="I619" s="70">
        <f>IF(B619="","",DATE(YEAR(B619),MONTH(B619),1))</f>
        <v/>
      </c>
      <c r="J619" s="71">
        <f>IF(B619="","",WEEKDAY(B619,2))</f>
        <v/>
      </c>
    </row>
    <row r="620" ht="19" customHeight="1">
      <c r="A620" s="66">
        <f>IF(B620="","",ROW()-5)</f>
        <v/>
      </c>
      <c r="B620" s="67" t="n"/>
      <c r="C620" s="68" t="n"/>
      <c r="D620" s="40" t="n"/>
      <c r="E620" s="68" t="n"/>
      <c r="F620" s="40" t="n"/>
      <c r="G620" s="69" t="n"/>
      <c r="H620" s="68" t="n"/>
      <c r="I620" s="70">
        <f>IF(B620="","",DATE(YEAR(B620),MONTH(B620),1))</f>
        <v/>
      </c>
      <c r="J620" s="71">
        <f>IF(B620="","",WEEKDAY(B620,2))</f>
        <v/>
      </c>
    </row>
    <row r="621" ht="19" customHeight="1">
      <c r="A621" s="66">
        <f>IF(B621="","",ROW()-5)</f>
        <v/>
      </c>
      <c r="B621" s="67" t="n"/>
      <c r="C621" s="68" t="n"/>
      <c r="D621" s="40" t="n"/>
      <c r="E621" s="68" t="n"/>
      <c r="F621" s="40" t="n"/>
      <c r="G621" s="69" t="n"/>
      <c r="H621" s="68" t="n"/>
      <c r="I621" s="70">
        <f>IF(B621="","",DATE(YEAR(B621),MONTH(B621),1))</f>
        <v/>
      </c>
      <c r="J621" s="71">
        <f>IF(B621="","",WEEKDAY(B621,2))</f>
        <v/>
      </c>
    </row>
    <row r="622" ht="19" customHeight="1">
      <c r="A622" s="66">
        <f>IF(B622="","",ROW()-5)</f>
        <v/>
      </c>
      <c r="B622" s="67" t="n"/>
      <c r="C622" s="68" t="n"/>
      <c r="D622" s="40" t="n"/>
      <c r="E622" s="68" t="n"/>
      <c r="F622" s="40" t="n"/>
      <c r="G622" s="69" t="n"/>
      <c r="H622" s="68" t="n"/>
      <c r="I622" s="70">
        <f>IF(B622="","",DATE(YEAR(B622),MONTH(B622),1))</f>
        <v/>
      </c>
      <c r="J622" s="71">
        <f>IF(B622="","",WEEKDAY(B622,2))</f>
        <v/>
      </c>
    </row>
    <row r="623" ht="19" customHeight="1">
      <c r="A623" s="66">
        <f>IF(B623="","",ROW()-5)</f>
        <v/>
      </c>
      <c r="B623" s="67" t="n"/>
      <c r="C623" s="68" t="n"/>
      <c r="D623" s="40" t="n"/>
      <c r="E623" s="68" t="n"/>
      <c r="F623" s="40" t="n"/>
      <c r="G623" s="69" t="n"/>
      <c r="H623" s="68" t="n"/>
      <c r="I623" s="70">
        <f>IF(B623="","",DATE(YEAR(B623),MONTH(B623),1))</f>
        <v/>
      </c>
      <c r="J623" s="71">
        <f>IF(B623="","",WEEKDAY(B623,2))</f>
        <v/>
      </c>
    </row>
    <row r="624" ht="19" customHeight="1">
      <c r="A624" s="66">
        <f>IF(B624="","",ROW()-5)</f>
        <v/>
      </c>
      <c r="B624" s="67" t="n"/>
      <c r="C624" s="68" t="n"/>
      <c r="D624" s="40" t="n"/>
      <c r="E624" s="68" t="n"/>
      <c r="F624" s="40" t="n"/>
      <c r="G624" s="69" t="n"/>
      <c r="H624" s="68" t="n"/>
      <c r="I624" s="70">
        <f>IF(B624="","",DATE(YEAR(B624),MONTH(B624),1))</f>
        <v/>
      </c>
      <c r="J624" s="71">
        <f>IF(B624="","",WEEKDAY(B624,2))</f>
        <v/>
      </c>
    </row>
    <row r="625" ht="19" customHeight="1">
      <c r="A625" s="66">
        <f>IF(B625="","",ROW()-5)</f>
        <v/>
      </c>
      <c r="B625" s="67" t="n"/>
      <c r="C625" s="68" t="n"/>
      <c r="D625" s="40" t="n"/>
      <c r="E625" s="68" t="n"/>
      <c r="F625" s="40" t="n"/>
      <c r="G625" s="69" t="n"/>
      <c r="H625" s="68" t="n"/>
      <c r="I625" s="70">
        <f>IF(B625="","",DATE(YEAR(B625),MONTH(B625),1))</f>
        <v/>
      </c>
      <c r="J625" s="71">
        <f>IF(B625="","",WEEKDAY(B625,2))</f>
        <v/>
      </c>
    </row>
    <row r="626" ht="19" customHeight="1">
      <c r="A626" s="66">
        <f>IF(B626="","",ROW()-5)</f>
        <v/>
      </c>
      <c r="B626" s="67" t="n"/>
      <c r="C626" s="68" t="n"/>
      <c r="D626" s="40" t="n"/>
      <c r="E626" s="68" t="n"/>
      <c r="F626" s="40" t="n"/>
      <c r="G626" s="69" t="n"/>
      <c r="H626" s="68" t="n"/>
      <c r="I626" s="70">
        <f>IF(B626="","",DATE(YEAR(B626),MONTH(B626),1))</f>
        <v/>
      </c>
      <c r="J626" s="71">
        <f>IF(B626="","",WEEKDAY(B626,2))</f>
        <v/>
      </c>
    </row>
    <row r="627" ht="19" customHeight="1">
      <c r="A627" s="66">
        <f>IF(B627="","",ROW()-5)</f>
        <v/>
      </c>
      <c r="B627" s="67" t="n"/>
      <c r="C627" s="68" t="n"/>
      <c r="D627" s="40" t="n"/>
      <c r="E627" s="68" t="n"/>
      <c r="F627" s="40" t="n"/>
      <c r="G627" s="69" t="n"/>
      <c r="H627" s="68" t="n"/>
      <c r="I627" s="70">
        <f>IF(B627="","",DATE(YEAR(B627),MONTH(B627),1))</f>
        <v/>
      </c>
      <c r="J627" s="71">
        <f>IF(B627="","",WEEKDAY(B627,2))</f>
        <v/>
      </c>
    </row>
    <row r="628" ht="19" customHeight="1">
      <c r="A628" s="66">
        <f>IF(B628="","",ROW()-5)</f>
        <v/>
      </c>
      <c r="B628" s="67" t="n"/>
      <c r="C628" s="68" t="n"/>
      <c r="D628" s="40" t="n"/>
      <c r="E628" s="68" t="n"/>
      <c r="F628" s="40" t="n"/>
      <c r="G628" s="69" t="n"/>
      <c r="H628" s="68" t="n"/>
      <c r="I628" s="70">
        <f>IF(B628="","",DATE(YEAR(B628),MONTH(B628),1))</f>
        <v/>
      </c>
      <c r="J628" s="71">
        <f>IF(B628="","",WEEKDAY(B628,2))</f>
        <v/>
      </c>
    </row>
    <row r="629" ht="19" customHeight="1">
      <c r="A629" s="66">
        <f>IF(B629="","",ROW()-5)</f>
        <v/>
      </c>
      <c r="B629" s="67" t="n"/>
      <c r="C629" s="68" t="n"/>
      <c r="D629" s="40" t="n"/>
      <c r="E629" s="68" t="n"/>
      <c r="F629" s="40" t="n"/>
      <c r="G629" s="69" t="n"/>
      <c r="H629" s="68" t="n"/>
      <c r="I629" s="70">
        <f>IF(B629="","",DATE(YEAR(B629),MONTH(B629),1))</f>
        <v/>
      </c>
      <c r="J629" s="71">
        <f>IF(B629="","",WEEKDAY(B629,2))</f>
        <v/>
      </c>
    </row>
    <row r="630" ht="19" customHeight="1">
      <c r="A630" s="66">
        <f>IF(B630="","",ROW()-5)</f>
        <v/>
      </c>
      <c r="B630" s="67" t="n"/>
      <c r="C630" s="68" t="n"/>
      <c r="D630" s="40" t="n"/>
      <c r="E630" s="68" t="n"/>
      <c r="F630" s="40" t="n"/>
      <c r="G630" s="69" t="n"/>
      <c r="H630" s="68" t="n"/>
      <c r="I630" s="70">
        <f>IF(B630="","",DATE(YEAR(B630),MONTH(B630),1))</f>
        <v/>
      </c>
      <c r="J630" s="71">
        <f>IF(B630="","",WEEKDAY(B630,2))</f>
        <v/>
      </c>
    </row>
    <row r="631" ht="19" customHeight="1">
      <c r="A631" s="66">
        <f>IF(B631="","",ROW()-5)</f>
        <v/>
      </c>
      <c r="B631" s="67" t="n"/>
      <c r="C631" s="68" t="n"/>
      <c r="D631" s="40" t="n"/>
      <c r="E631" s="68" t="n"/>
      <c r="F631" s="40" t="n"/>
      <c r="G631" s="69" t="n"/>
      <c r="H631" s="68" t="n"/>
      <c r="I631" s="70">
        <f>IF(B631="","",DATE(YEAR(B631),MONTH(B631),1))</f>
        <v/>
      </c>
      <c r="J631" s="71">
        <f>IF(B631="","",WEEKDAY(B631,2))</f>
        <v/>
      </c>
    </row>
    <row r="632" ht="19" customHeight="1">
      <c r="A632" s="66">
        <f>IF(B632="","",ROW()-5)</f>
        <v/>
      </c>
      <c r="B632" s="67" t="n"/>
      <c r="C632" s="68" t="n"/>
      <c r="D632" s="40" t="n"/>
      <c r="E632" s="68" t="n"/>
      <c r="F632" s="40" t="n"/>
      <c r="G632" s="69" t="n"/>
      <c r="H632" s="68" t="n"/>
      <c r="I632" s="70">
        <f>IF(B632="","",DATE(YEAR(B632),MONTH(B632),1))</f>
        <v/>
      </c>
      <c r="J632" s="71">
        <f>IF(B632="","",WEEKDAY(B632,2))</f>
        <v/>
      </c>
    </row>
    <row r="633" ht="19" customHeight="1">
      <c r="A633" s="66">
        <f>IF(B633="","",ROW()-5)</f>
        <v/>
      </c>
      <c r="B633" s="67" t="n"/>
      <c r="C633" s="68" t="n"/>
      <c r="D633" s="40" t="n"/>
      <c r="E633" s="68" t="n"/>
      <c r="F633" s="40" t="n"/>
      <c r="G633" s="69" t="n"/>
      <c r="H633" s="68" t="n"/>
      <c r="I633" s="70">
        <f>IF(B633="","",DATE(YEAR(B633),MONTH(B633),1))</f>
        <v/>
      </c>
      <c r="J633" s="71">
        <f>IF(B633="","",WEEKDAY(B633,2))</f>
        <v/>
      </c>
    </row>
    <row r="634" ht="19" customHeight="1">
      <c r="A634" s="66">
        <f>IF(B634="","",ROW()-5)</f>
        <v/>
      </c>
      <c r="B634" s="67" t="n"/>
      <c r="C634" s="68" t="n"/>
      <c r="D634" s="40" t="n"/>
      <c r="E634" s="68" t="n"/>
      <c r="F634" s="40" t="n"/>
      <c r="G634" s="69" t="n"/>
      <c r="H634" s="68" t="n"/>
      <c r="I634" s="70">
        <f>IF(B634="","",DATE(YEAR(B634),MONTH(B634),1))</f>
        <v/>
      </c>
      <c r="J634" s="71">
        <f>IF(B634="","",WEEKDAY(B634,2))</f>
        <v/>
      </c>
    </row>
    <row r="635" ht="19" customHeight="1">
      <c r="A635" s="66">
        <f>IF(B635="","",ROW()-5)</f>
        <v/>
      </c>
      <c r="B635" s="67" t="n"/>
      <c r="C635" s="68" t="n"/>
      <c r="D635" s="40" t="n"/>
      <c r="E635" s="68" t="n"/>
      <c r="F635" s="40" t="n"/>
      <c r="G635" s="69" t="n"/>
      <c r="H635" s="68" t="n"/>
      <c r="I635" s="70">
        <f>IF(B635="","",DATE(YEAR(B635),MONTH(B635),1))</f>
        <v/>
      </c>
      <c r="J635" s="71">
        <f>IF(B635="","",WEEKDAY(B635,2))</f>
        <v/>
      </c>
    </row>
    <row r="636" ht="19" customHeight="1">
      <c r="A636" s="66">
        <f>IF(B636="","",ROW()-5)</f>
        <v/>
      </c>
      <c r="B636" s="67" t="n"/>
      <c r="C636" s="68" t="n"/>
      <c r="D636" s="40" t="n"/>
      <c r="E636" s="68" t="n"/>
      <c r="F636" s="40" t="n"/>
      <c r="G636" s="69" t="n"/>
      <c r="H636" s="68" t="n"/>
      <c r="I636" s="70">
        <f>IF(B636="","",DATE(YEAR(B636),MONTH(B636),1))</f>
        <v/>
      </c>
      <c r="J636" s="71">
        <f>IF(B636="","",WEEKDAY(B636,2))</f>
        <v/>
      </c>
    </row>
    <row r="637" ht="19" customHeight="1">
      <c r="A637" s="66">
        <f>IF(B637="","",ROW()-5)</f>
        <v/>
      </c>
      <c r="B637" s="67" t="n"/>
      <c r="C637" s="68" t="n"/>
      <c r="D637" s="40" t="n"/>
      <c r="E637" s="68" t="n"/>
      <c r="F637" s="40" t="n"/>
      <c r="G637" s="69" t="n"/>
      <c r="H637" s="68" t="n"/>
      <c r="I637" s="70">
        <f>IF(B637="","",DATE(YEAR(B637),MONTH(B637),1))</f>
        <v/>
      </c>
      <c r="J637" s="71">
        <f>IF(B637="","",WEEKDAY(B637,2))</f>
        <v/>
      </c>
    </row>
    <row r="638" ht="19" customHeight="1">
      <c r="A638" s="66">
        <f>IF(B638="","",ROW()-5)</f>
        <v/>
      </c>
      <c r="B638" s="67" t="n"/>
      <c r="C638" s="68" t="n"/>
      <c r="D638" s="40" t="n"/>
      <c r="E638" s="68" t="n"/>
      <c r="F638" s="40" t="n"/>
      <c r="G638" s="69" t="n"/>
      <c r="H638" s="68" t="n"/>
      <c r="I638" s="70">
        <f>IF(B638="","",DATE(YEAR(B638),MONTH(B638),1))</f>
        <v/>
      </c>
      <c r="J638" s="71">
        <f>IF(B638="","",WEEKDAY(B638,2))</f>
        <v/>
      </c>
    </row>
    <row r="639" ht="19" customHeight="1">
      <c r="A639" s="66">
        <f>IF(B639="","",ROW()-5)</f>
        <v/>
      </c>
      <c r="B639" s="67" t="n"/>
      <c r="C639" s="68" t="n"/>
      <c r="D639" s="40" t="n"/>
      <c r="E639" s="68" t="n"/>
      <c r="F639" s="40" t="n"/>
      <c r="G639" s="69" t="n"/>
      <c r="H639" s="68" t="n"/>
      <c r="I639" s="70">
        <f>IF(B639="","",DATE(YEAR(B639),MONTH(B639),1))</f>
        <v/>
      </c>
      <c r="J639" s="71">
        <f>IF(B639="","",WEEKDAY(B639,2))</f>
        <v/>
      </c>
    </row>
    <row r="640" ht="19" customHeight="1">
      <c r="A640" s="66">
        <f>IF(B640="","",ROW()-5)</f>
        <v/>
      </c>
      <c r="B640" s="67" t="n"/>
      <c r="C640" s="68" t="n"/>
      <c r="D640" s="40" t="n"/>
      <c r="E640" s="68" t="n"/>
      <c r="F640" s="40" t="n"/>
      <c r="G640" s="69" t="n"/>
      <c r="H640" s="68" t="n"/>
      <c r="I640" s="70">
        <f>IF(B640="","",DATE(YEAR(B640),MONTH(B640),1))</f>
        <v/>
      </c>
      <c r="J640" s="71">
        <f>IF(B640="","",WEEKDAY(B640,2))</f>
        <v/>
      </c>
    </row>
    <row r="641" ht="19" customHeight="1">
      <c r="A641" s="66">
        <f>IF(B641="","",ROW()-5)</f>
        <v/>
      </c>
      <c r="B641" s="67" t="n"/>
      <c r="C641" s="68" t="n"/>
      <c r="D641" s="40" t="n"/>
      <c r="E641" s="68" t="n"/>
      <c r="F641" s="40" t="n"/>
      <c r="G641" s="69" t="n"/>
      <c r="H641" s="68" t="n"/>
      <c r="I641" s="70">
        <f>IF(B641="","",DATE(YEAR(B641),MONTH(B641),1))</f>
        <v/>
      </c>
      <c r="J641" s="71">
        <f>IF(B641="","",WEEKDAY(B641,2))</f>
        <v/>
      </c>
    </row>
    <row r="642" ht="19" customHeight="1">
      <c r="A642" s="66">
        <f>IF(B642="","",ROW()-5)</f>
        <v/>
      </c>
      <c r="B642" s="67" t="n"/>
      <c r="C642" s="68" t="n"/>
      <c r="D642" s="40" t="n"/>
      <c r="E642" s="68" t="n"/>
      <c r="F642" s="40" t="n"/>
      <c r="G642" s="69" t="n"/>
      <c r="H642" s="68" t="n"/>
      <c r="I642" s="70">
        <f>IF(B642="","",DATE(YEAR(B642),MONTH(B642),1))</f>
        <v/>
      </c>
      <c r="J642" s="71">
        <f>IF(B642="","",WEEKDAY(B642,2))</f>
        <v/>
      </c>
    </row>
    <row r="643" ht="19" customHeight="1">
      <c r="A643" s="66">
        <f>IF(B643="","",ROW()-5)</f>
        <v/>
      </c>
      <c r="B643" s="67" t="n"/>
      <c r="C643" s="68" t="n"/>
      <c r="D643" s="40" t="n"/>
      <c r="E643" s="68" t="n"/>
      <c r="F643" s="40" t="n"/>
      <c r="G643" s="69" t="n"/>
      <c r="H643" s="68" t="n"/>
      <c r="I643" s="70">
        <f>IF(B643="","",DATE(YEAR(B643),MONTH(B643),1))</f>
        <v/>
      </c>
      <c r="J643" s="71">
        <f>IF(B643="","",WEEKDAY(B643,2))</f>
        <v/>
      </c>
    </row>
    <row r="644" ht="19" customHeight="1">
      <c r="A644" s="66">
        <f>IF(B644="","",ROW()-5)</f>
        <v/>
      </c>
      <c r="B644" s="67" t="n"/>
      <c r="C644" s="68" t="n"/>
      <c r="D644" s="40" t="n"/>
      <c r="E644" s="68" t="n"/>
      <c r="F644" s="40" t="n"/>
      <c r="G644" s="69" t="n"/>
      <c r="H644" s="68" t="n"/>
      <c r="I644" s="70">
        <f>IF(B644="","",DATE(YEAR(B644),MONTH(B644),1))</f>
        <v/>
      </c>
      <c r="J644" s="71">
        <f>IF(B644="","",WEEKDAY(B644,2))</f>
        <v/>
      </c>
    </row>
    <row r="645" ht="19" customHeight="1">
      <c r="A645" s="66">
        <f>IF(B645="","",ROW()-5)</f>
        <v/>
      </c>
      <c r="B645" s="67" t="n"/>
      <c r="C645" s="68" t="n"/>
      <c r="D645" s="40" t="n"/>
      <c r="E645" s="68" t="n"/>
      <c r="F645" s="40" t="n"/>
      <c r="G645" s="69" t="n"/>
      <c r="H645" s="68" t="n"/>
      <c r="I645" s="70">
        <f>IF(B645="","",DATE(YEAR(B645),MONTH(B645),1))</f>
        <v/>
      </c>
      <c r="J645" s="71">
        <f>IF(B645="","",WEEKDAY(B645,2))</f>
        <v/>
      </c>
    </row>
    <row r="646" ht="19" customHeight="1">
      <c r="A646" s="66">
        <f>IF(B646="","",ROW()-5)</f>
        <v/>
      </c>
      <c r="B646" s="67" t="n"/>
      <c r="C646" s="68" t="n"/>
      <c r="D646" s="40" t="n"/>
      <c r="E646" s="68" t="n"/>
      <c r="F646" s="40" t="n"/>
      <c r="G646" s="69" t="n"/>
      <c r="H646" s="68" t="n"/>
      <c r="I646" s="70">
        <f>IF(B646="","",DATE(YEAR(B646),MONTH(B646),1))</f>
        <v/>
      </c>
      <c r="J646" s="71">
        <f>IF(B646="","",WEEKDAY(B646,2))</f>
        <v/>
      </c>
    </row>
    <row r="647" ht="19" customHeight="1">
      <c r="A647" s="66">
        <f>IF(B647="","",ROW()-5)</f>
        <v/>
      </c>
      <c r="B647" s="67" t="n"/>
      <c r="C647" s="68" t="n"/>
      <c r="D647" s="40" t="n"/>
      <c r="E647" s="68" t="n"/>
      <c r="F647" s="40" t="n"/>
      <c r="G647" s="69" t="n"/>
      <c r="H647" s="68" t="n"/>
      <c r="I647" s="70">
        <f>IF(B647="","",DATE(YEAR(B647),MONTH(B647),1))</f>
        <v/>
      </c>
      <c r="J647" s="71">
        <f>IF(B647="","",WEEKDAY(B647,2))</f>
        <v/>
      </c>
    </row>
    <row r="648" ht="19" customHeight="1">
      <c r="A648" s="66">
        <f>IF(B648="","",ROW()-5)</f>
        <v/>
      </c>
      <c r="B648" s="67" t="n"/>
      <c r="C648" s="68" t="n"/>
      <c r="D648" s="40" t="n"/>
      <c r="E648" s="68" t="n"/>
      <c r="F648" s="40" t="n"/>
      <c r="G648" s="69" t="n"/>
      <c r="H648" s="68" t="n"/>
      <c r="I648" s="70">
        <f>IF(B648="","",DATE(YEAR(B648),MONTH(B648),1))</f>
        <v/>
      </c>
      <c r="J648" s="71">
        <f>IF(B648="","",WEEKDAY(B648,2))</f>
        <v/>
      </c>
    </row>
    <row r="649" ht="19" customHeight="1">
      <c r="A649" s="66">
        <f>IF(B649="","",ROW()-5)</f>
        <v/>
      </c>
      <c r="B649" s="67" t="n"/>
      <c r="C649" s="68" t="n"/>
      <c r="D649" s="40" t="n"/>
      <c r="E649" s="68" t="n"/>
      <c r="F649" s="40" t="n"/>
      <c r="G649" s="69" t="n"/>
      <c r="H649" s="68" t="n"/>
      <c r="I649" s="70">
        <f>IF(B649="","",DATE(YEAR(B649),MONTH(B649),1))</f>
        <v/>
      </c>
      <c r="J649" s="71">
        <f>IF(B649="","",WEEKDAY(B649,2))</f>
        <v/>
      </c>
    </row>
    <row r="650" ht="19" customHeight="1">
      <c r="A650" s="66">
        <f>IF(B650="","",ROW()-5)</f>
        <v/>
      </c>
      <c r="B650" s="67" t="n"/>
      <c r="C650" s="68" t="n"/>
      <c r="D650" s="40" t="n"/>
      <c r="E650" s="68" t="n"/>
      <c r="F650" s="40" t="n"/>
      <c r="G650" s="69" t="n"/>
      <c r="H650" s="68" t="n"/>
      <c r="I650" s="70">
        <f>IF(B650="","",DATE(YEAR(B650),MONTH(B650),1))</f>
        <v/>
      </c>
      <c r="J650" s="71">
        <f>IF(B650="","",WEEKDAY(B650,2))</f>
        <v/>
      </c>
    </row>
    <row r="651" ht="19" customHeight="1">
      <c r="A651" s="66">
        <f>IF(B651="","",ROW()-5)</f>
        <v/>
      </c>
      <c r="B651" s="67" t="n"/>
      <c r="C651" s="68" t="n"/>
      <c r="D651" s="40" t="n"/>
      <c r="E651" s="68" t="n"/>
      <c r="F651" s="40" t="n"/>
      <c r="G651" s="69" t="n"/>
      <c r="H651" s="68" t="n"/>
      <c r="I651" s="70">
        <f>IF(B651="","",DATE(YEAR(B651),MONTH(B651),1))</f>
        <v/>
      </c>
      <c r="J651" s="71">
        <f>IF(B651="","",WEEKDAY(B651,2))</f>
        <v/>
      </c>
    </row>
    <row r="652" ht="19" customHeight="1">
      <c r="A652" s="66">
        <f>IF(B652="","",ROW()-5)</f>
        <v/>
      </c>
      <c r="B652" s="67" t="n"/>
      <c r="C652" s="68" t="n"/>
      <c r="D652" s="40" t="n"/>
      <c r="E652" s="68" t="n"/>
      <c r="F652" s="40" t="n"/>
      <c r="G652" s="69" t="n"/>
      <c r="H652" s="68" t="n"/>
      <c r="I652" s="70">
        <f>IF(B652="","",DATE(YEAR(B652),MONTH(B652),1))</f>
        <v/>
      </c>
      <c r="J652" s="71">
        <f>IF(B652="","",WEEKDAY(B652,2))</f>
        <v/>
      </c>
    </row>
    <row r="653" ht="19" customHeight="1">
      <c r="A653" s="66">
        <f>IF(B653="","",ROW()-5)</f>
        <v/>
      </c>
      <c r="B653" s="67" t="n"/>
      <c r="C653" s="68" t="n"/>
      <c r="D653" s="40" t="n"/>
      <c r="E653" s="68" t="n"/>
      <c r="F653" s="40" t="n"/>
      <c r="G653" s="69" t="n"/>
      <c r="H653" s="68" t="n"/>
      <c r="I653" s="70">
        <f>IF(B653="","",DATE(YEAR(B653),MONTH(B653),1))</f>
        <v/>
      </c>
      <c r="J653" s="71">
        <f>IF(B653="","",WEEKDAY(B653,2))</f>
        <v/>
      </c>
    </row>
    <row r="654" ht="19" customHeight="1">
      <c r="A654" s="66">
        <f>IF(B654="","",ROW()-5)</f>
        <v/>
      </c>
      <c r="B654" s="67" t="n"/>
      <c r="C654" s="68" t="n"/>
      <c r="D654" s="40" t="n"/>
      <c r="E654" s="68" t="n"/>
      <c r="F654" s="40" t="n"/>
      <c r="G654" s="69" t="n"/>
      <c r="H654" s="68" t="n"/>
      <c r="I654" s="70">
        <f>IF(B654="","",DATE(YEAR(B654),MONTH(B654),1))</f>
        <v/>
      </c>
      <c r="J654" s="71">
        <f>IF(B654="","",WEEKDAY(B654,2))</f>
        <v/>
      </c>
    </row>
    <row r="655" ht="19" customHeight="1">
      <c r="A655" s="66">
        <f>IF(B655="","",ROW()-5)</f>
        <v/>
      </c>
      <c r="B655" s="67" t="n"/>
      <c r="C655" s="68" t="n"/>
      <c r="D655" s="40" t="n"/>
      <c r="E655" s="68" t="n"/>
      <c r="F655" s="40" t="n"/>
      <c r="G655" s="69" t="n"/>
      <c r="H655" s="68" t="n"/>
      <c r="I655" s="70">
        <f>IF(B655="","",DATE(YEAR(B655),MONTH(B655),1))</f>
        <v/>
      </c>
      <c r="J655" s="71">
        <f>IF(B655="","",WEEKDAY(B655,2))</f>
        <v/>
      </c>
    </row>
    <row r="656" ht="19" customHeight="1">
      <c r="A656" s="66">
        <f>IF(B656="","",ROW()-5)</f>
        <v/>
      </c>
      <c r="B656" s="67" t="n"/>
      <c r="C656" s="68" t="n"/>
      <c r="D656" s="40" t="n"/>
      <c r="E656" s="68" t="n"/>
      <c r="F656" s="40" t="n"/>
      <c r="G656" s="69" t="n"/>
      <c r="H656" s="68" t="n"/>
      <c r="I656" s="70">
        <f>IF(B656="","",DATE(YEAR(B656),MONTH(B656),1))</f>
        <v/>
      </c>
      <c r="J656" s="71">
        <f>IF(B656="","",WEEKDAY(B656,2))</f>
        <v/>
      </c>
    </row>
    <row r="657" ht="19" customHeight="1">
      <c r="A657" s="66">
        <f>IF(B657="","",ROW()-5)</f>
        <v/>
      </c>
      <c r="B657" s="67" t="n"/>
      <c r="C657" s="68" t="n"/>
      <c r="D657" s="40" t="n"/>
      <c r="E657" s="68" t="n"/>
      <c r="F657" s="40" t="n"/>
      <c r="G657" s="69" t="n"/>
      <c r="H657" s="68" t="n"/>
      <c r="I657" s="70">
        <f>IF(B657="","",DATE(YEAR(B657),MONTH(B657),1))</f>
        <v/>
      </c>
      <c r="J657" s="71">
        <f>IF(B657="","",WEEKDAY(B657,2))</f>
        <v/>
      </c>
    </row>
    <row r="658" ht="19" customHeight="1">
      <c r="A658" s="66">
        <f>IF(B658="","",ROW()-5)</f>
        <v/>
      </c>
      <c r="B658" s="67" t="n"/>
      <c r="C658" s="68" t="n"/>
      <c r="D658" s="40" t="n"/>
      <c r="E658" s="68" t="n"/>
      <c r="F658" s="40" t="n"/>
      <c r="G658" s="69" t="n"/>
      <c r="H658" s="68" t="n"/>
      <c r="I658" s="70">
        <f>IF(B658="","",DATE(YEAR(B658),MONTH(B658),1))</f>
        <v/>
      </c>
      <c r="J658" s="71">
        <f>IF(B658="","",WEEKDAY(B658,2))</f>
        <v/>
      </c>
    </row>
    <row r="659" ht="19" customHeight="1">
      <c r="A659" s="66">
        <f>IF(B659="","",ROW()-5)</f>
        <v/>
      </c>
      <c r="B659" s="67" t="n"/>
      <c r="C659" s="68" t="n"/>
      <c r="D659" s="40" t="n"/>
      <c r="E659" s="68" t="n"/>
      <c r="F659" s="40" t="n"/>
      <c r="G659" s="69" t="n"/>
      <c r="H659" s="68" t="n"/>
      <c r="I659" s="70">
        <f>IF(B659="","",DATE(YEAR(B659),MONTH(B659),1))</f>
        <v/>
      </c>
      <c r="J659" s="71">
        <f>IF(B659="","",WEEKDAY(B659,2))</f>
        <v/>
      </c>
    </row>
    <row r="660" ht="19" customHeight="1">
      <c r="A660" s="66">
        <f>IF(B660="","",ROW()-5)</f>
        <v/>
      </c>
      <c r="B660" s="67" t="n"/>
      <c r="C660" s="68" t="n"/>
      <c r="D660" s="40" t="n"/>
      <c r="E660" s="68" t="n"/>
      <c r="F660" s="40" t="n"/>
      <c r="G660" s="69" t="n"/>
      <c r="H660" s="68" t="n"/>
      <c r="I660" s="70">
        <f>IF(B660="","",DATE(YEAR(B660),MONTH(B660),1))</f>
        <v/>
      </c>
      <c r="J660" s="71">
        <f>IF(B660="","",WEEKDAY(B660,2))</f>
        <v/>
      </c>
    </row>
    <row r="661" ht="19" customHeight="1">
      <c r="A661" s="66">
        <f>IF(B661="","",ROW()-5)</f>
        <v/>
      </c>
      <c r="B661" s="67" t="n"/>
      <c r="C661" s="68" t="n"/>
      <c r="D661" s="40" t="n"/>
      <c r="E661" s="68" t="n"/>
      <c r="F661" s="40" t="n"/>
      <c r="G661" s="69" t="n"/>
      <c r="H661" s="68" t="n"/>
      <c r="I661" s="70">
        <f>IF(B661="","",DATE(YEAR(B661),MONTH(B661),1))</f>
        <v/>
      </c>
      <c r="J661" s="71">
        <f>IF(B661="","",WEEKDAY(B661,2))</f>
        <v/>
      </c>
    </row>
    <row r="662" ht="19" customHeight="1">
      <c r="A662" s="66">
        <f>IF(B662="","",ROW()-5)</f>
        <v/>
      </c>
      <c r="B662" s="67" t="n"/>
      <c r="C662" s="68" t="n"/>
      <c r="D662" s="40" t="n"/>
      <c r="E662" s="68" t="n"/>
      <c r="F662" s="40" t="n"/>
      <c r="G662" s="69" t="n"/>
      <c r="H662" s="68" t="n"/>
      <c r="I662" s="70">
        <f>IF(B662="","",DATE(YEAR(B662),MONTH(B662),1))</f>
        <v/>
      </c>
      <c r="J662" s="71">
        <f>IF(B662="","",WEEKDAY(B662,2))</f>
        <v/>
      </c>
    </row>
    <row r="663" ht="19" customHeight="1">
      <c r="A663" s="66">
        <f>IF(B663="","",ROW()-5)</f>
        <v/>
      </c>
      <c r="B663" s="67" t="n"/>
      <c r="C663" s="68" t="n"/>
      <c r="D663" s="40" t="n"/>
      <c r="E663" s="68" t="n"/>
      <c r="F663" s="40" t="n"/>
      <c r="G663" s="69" t="n"/>
      <c r="H663" s="68" t="n"/>
      <c r="I663" s="70">
        <f>IF(B663="","",DATE(YEAR(B663),MONTH(B663),1))</f>
        <v/>
      </c>
      <c r="J663" s="71">
        <f>IF(B663="","",WEEKDAY(B663,2))</f>
        <v/>
      </c>
    </row>
    <row r="664" ht="19" customHeight="1">
      <c r="A664" s="66">
        <f>IF(B664="","",ROW()-5)</f>
        <v/>
      </c>
      <c r="B664" s="67" t="n"/>
      <c r="C664" s="68" t="n"/>
      <c r="D664" s="40" t="n"/>
      <c r="E664" s="68" t="n"/>
      <c r="F664" s="40" t="n"/>
      <c r="G664" s="69" t="n"/>
      <c r="H664" s="68" t="n"/>
      <c r="I664" s="70">
        <f>IF(B664="","",DATE(YEAR(B664),MONTH(B664),1))</f>
        <v/>
      </c>
      <c r="J664" s="71">
        <f>IF(B664="","",WEEKDAY(B664,2))</f>
        <v/>
      </c>
    </row>
    <row r="665" ht="19" customHeight="1">
      <c r="A665" s="66">
        <f>IF(B665="","",ROW()-5)</f>
        <v/>
      </c>
      <c r="B665" s="67" t="n"/>
      <c r="C665" s="68" t="n"/>
      <c r="D665" s="40" t="n"/>
      <c r="E665" s="68" t="n"/>
      <c r="F665" s="40" t="n"/>
      <c r="G665" s="69" t="n"/>
      <c r="H665" s="68" t="n"/>
      <c r="I665" s="70">
        <f>IF(B665="","",DATE(YEAR(B665),MONTH(B665),1))</f>
        <v/>
      </c>
      <c r="J665" s="71">
        <f>IF(B665="","",WEEKDAY(B665,2))</f>
        <v/>
      </c>
    </row>
    <row r="666" ht="19" customHeight="1">
      <c r="A666" s="66">
        <f>IF(B666="","",ROW()-5)</f>
        <v/>
      </c>
      <c r="B666" s="67" t="n"/>
      <c r="C666" s="68" t="n"/>
      <c r="D666" s="40" t="n"/>
      <c r="E666" s="68" t="n"/>
      <c r="F666" s="40" t="n"/>
      <c r="G666" s="69" t="n"/>
      <c r="H666" s="68" t="n"/>
      <c r="I666" s="70">
        <f>IF(B666="","",DATE(YEAR(B666),MONTH(B666),1))</f>
        <v/>
      </c>
      <c r="J666" s="71">
        <f>IF(B666="","",WEEKDAY(B666,2))</f>
        <v/>
      </c>
    </row>
    <row r="667" ht="19" customHeight="1">
      <c r="A667" s="66">
        <f>IF(B667="","",ROW()-5)</f>
        <v/>
      </c>
      <c r="B667" s="67" t="n"/>
      <c r="C667" s="68" t="n"/>
      <c r="D667" s="40" t="n"/>
      <c r="E667" s="68" t="n"/>
      <c r="F667" s="40" t="n"/>
      <c r="G667" s="69" t="n"/>
      <c r="H667" s="68" t="n"/>
      <c r="I667" s="70">
        <f>IF(B667="","",DATE(YEAR(B667),MONTH(B667),1))</f>
        <v/>
      </c>
      <c r="J667" s="71">
        <f>IF(B667="","",WEEKDAY(B667,2))</f>
        <v/>
      </c>
    </row>
    <row r="668" ht="19" customHeight="1">
      <c r="A668" s="66">
        <f>IF(B668="","",ROW()-5)</f>
        <v/>
      </c>
      <c r="B668" s="67" t="n"/>
      <c r="C668" s="68" t="n"/>
      <c r="D668" s="40" t="n"/>
      <c r="E668" s="68" t="n"/>
      <c r="F668" s="40" t="n"/>
      <c r="G668" s="69" t="n"/>
      <c r="H668" s="68" t="n"/>
      <c r="I668" s="70">
        <f>IF(B668="","",DATE(YEAR(B668),MONTH(B668),1))</f>
        <v/>
      </c>
      <c r="J668" s="71">
        <f>IF(B668="","",WEEKDAY(B668,2))</f>
        <v/>
      </c>
    </row>
    <row r="669" ht="19" customHeight="1">
      <c r="A669" s="66">
        <f>IF(B669="","",ROW()-5)</f>
        <v/>
      </c>
      <c r="B669" s="67" t="n"/>
      <c r="C669" s="68" t="n"/>
      <c r="D669" s="40" t="n"/>
      <c r="E669" s="68" t="n"/>
      <c r="F669" s="40" t="n"/>
      <c r="G669" s="69" t="n"/>
      <c r="H669" s="68" t="n"/>
      <c r="I669" s="70">
        <f>IF(B669="","",DATE(YEAR(B669),MONTH(B669),1))</f>
        <v/>
      </c>
      <c r="J669" s="71">
        <f>IF(B669="","",WEEKDAY(B669,2))</f>
        <v/>
      </c>
    </row>
    <row r="670" ht="19" customHeight="1">
      <c r="A670" s="66">
        <f>IF(B670="","",ROW()-5)</f>
        <v/>
      </c>
      <c r="B670" s="67" t="n"/>
      <c r="C670" s="68" t="n"/>
      <c r="D670" s="40" t="n"/>
      <c r="E670" s="68" t="n"/>
      <c r="F670" s="40" t="n"/>
      <c r="G670" s="69" t="n"/>
      <c r="H670" s="68" t="n"/>
      <c r="I670" s="70">
        <f>IF(B670="","",DATE(YEAR(B670),MONTH(B670),1))</f>
        <v/>
      </c>
      <c r="J670" s="71">
        <f>IF(B670="","",WEEKDAY(B670,2))</f>
        <v/>
      </c>
    </row>
    <row r="671" ht="19" customHeight="1">
      <c r="A671" s="66">
        <f>IF(B671="","",ROW()-5)</f>
        <v/>
      </c>
      <c r="B671" s="67" t="n"/>
      <c r="C671" s="68" t="n"/>
      <c r="D671" s="40" t="n"/>
      <c r="E671" s="68" t="n"/>
      <c r="F671" s="40" t="n"/>
      <c r="G671" s="69" t="n"/>
      <c r="H671" s="68" t="n"/>
      <c r="I671" s="70">
        <f>IF(B671="","",DATE(YEAR(B671),MONTH(B671),1))</f>
        <v/>
      </c>
      <c r="J671" s="71">
        <f>IF(B671="","",WEEKDAY(B671,2))</f>
        <v/>
      </c>
    </row>
    <row r="672" ht="19" customHeight="1">
      <c r="A672" s="66">
        <f>IF(B672="","",ROW()-5)</f>
        <v/>
      </c>
      <c r="B672" s="67" t="n"/>
      <c r="C672" s="68" t="n"/>
      <c r="D672" s="40" t="n"/>
      <c r="E672" s="68" t="n"/>
      <c r="F672" s="40" t="n"/>
      <c r="G672" s="69" t="n"/>
      <c r="H672" s="68" t="n"/>
      <c r="I672" s="70">
        <f>IF(B672="","",DATE(YEAR(B672),MONTH(B672),1))</f>
        <v/>
      </c>
      <c r="J672" s="71">
        <f>IF(B672="","",WEEKDAY(B672,2))</f>
        <v/>
      </c>
    </row>
    <row r="673" ht="19" customHeight="1">
      <c r="A673" s="66">
        <f>IF(B673="","",ROW()-5)</f>
        <v/>
      </c>
      <c r="B673" s="67" t="n"/>
      <c r="C673" s="68" t="n"/>
      <c r="D673" s="40" t="n"/>
      <c r="E673" s="68" t="n"/>
      <c r="F673" s="40" t="n"/>
      <c r="G673" s="69" t="n"/>
      <c r="H673" s="68" t="n"/>
      <c r="I673" s="70">
        <f>IF(B673="","",DATE(YEAR(B673),MONTH(B673),1))</f>
        <v/>
      </c>
      <c r="J673" s="71">
        <f>IF(B673="","",WEEKDAY(B673,2))</f>
        <v/>
      </c>
    </row>
    <row r="674" ht="19" customHeight="1">
      <c r="A674" s="66">
        <f>IF(B674="","",ROW()-5)</f>
        <v/>
      </c>
      <c r="B674" s="67" t="n"/>
      <c r="C674" s="68" t="n"/>
      <c r="D674" s="40" t="n"/>
      <c r="E674" s="68" t="n"/>
      <c r="F674" s="40" t="n"/>
      <c r="G674" s="69" t="n"/>
      <c r="H674" s="68" t="n"/>
      <c r="I674" s="70">
        <f>IF(B674="","",DATE(YEAR(B674),MONTH(B674),1))</f>
        <v/>
      </c>
      <c r="J674" s="71">
        <f>IF(B674="","",WEEKDAY(B674,2))</f>
        <v/>
      </c>
    </row>
    <row r="675" ht="19" customHeight="1">
      <c r="A675" s="66">
        <f>IF(B675="","",ROW()-5)</f>
        <v/>
      </c>
      <c r="B675" s="67" t="n"/>
      <c r="C675" s="68" t="n"/>
      <c r="D675" s="40" t="n"/>
      <c r="E675" s="68" t="n"/>
      <c r="F675" s="40" t="n"/>
      <c r="G675" s="69" t="n"/>
      <c r="H675" s="68" t="n"/>
      <c r="I675" s="70">
        <f>IF(B675="","",DATE(YEAR(B675),MONTH(B675),1))</f>
        <v/>
      </c>
      <c r="J675" s="71">
        <f>IF(B675="","",WEEKDAY(B675,2))</f>
        <v/>
      </c>
    </row>
    <row r="676" ht="19" customHeight="1">
      <c r="A676" s="66">
        <f>IF(B676="","",ROW()-5)</f>
        <v/>
      </c>
      <c r="B676" s="67" t="n"/>
      <c r="C676" s="68" t="n"/>
      <c r="D676" s="40" t="n"/>
      <c r="E676" s="68" t="n"/>
      <c r="F676" s="40" t="n"/>
      <c r="G676" s="69" t="n"/>
      <c r="H676" s="68" t="n"/>
      <c r="I676" s="70">
        <f>IF(B676="","",DATE(YEAR(B676),MONTH(B676),1))</f>
        <v/>
      </c>
      <c r="J676" s="71">
        <f>IF(B676="","",WEEKDAY(B676,2))</f>
        <v/>
      </c>
    </row>
    <row r="677" ht="19" customHeight="1">
      <c r="A677" s="66">
        <f>IF(B677="","",ROW()-5)</f>
        <v/>
      </c>
      <c r="B677" s="67" t="n"/>
      <c r="C677" s="68" t="n"/>
      <c r="D677" s="40" t="n"/>
      <c r="E677" s="68" t="n"/>
      <c r="F677" s="40" t="n"/>
      <c r="G677" s="69" t="n"/>
      <c r="H677" s="68" t="n"/>
      <c r="I677" s="70">
        <f>IF(B677="","",DATE(YEAR(B677),MONTH(B677),1))</f>
        <v/>
      </c>
      <c r="J677" s="71">
        <f>IF(B677="","",WEEKDAY(B677,2))</f>
        <v/>
      </c>
    </row>
    <row r="678" ht="19" customHeight="1">
      <c r="A678" s="66">
        <f>IF(B678="","",ROW()-5)</f>
        <v/>
      </c>
      <c r="B678" s="67" t="n"/>
      <c r="C678" s="68" t="n"/>
      <c r="D678" s="40" t="n"/>
      <c r="E678" s="68" t="n"/>
      <c r="F678" s="40" t="n"/>
      <c r="G678" s="69" t="n"/>
      <c r="H678" s="68" t="n"/>
      <c r="I678" s="70">
        <f>IF(B678="","",DATE(YEAR(B678),MONTH(B678),1))</f>
        <v/>
      </c>
      <c r="J678" s="71">
        <f>IF(B678="","",WEEKDAY(B678,2))</f>
        <v/>
      </c>
    </row>
    <row r="679" ht="19" customHeight="1">
      <c r="A679" s="66">
        <f>IF(B679="","",ROW()-5)</f>
        <v/>
      </c>
      <c r="B679" s="67" t="n"/>
      <c r="C679" s="68" t="n"/>
      <c r="D679" s="40" t="n"/>
      <c r="E679" s="68" t="n"/>
      <c r="F679" s="40" t="n"/>
      <c r="G679" s="69" t="n"/>
      <c r="H679" s="68" t="n"/>
      <c r="I679" s="70">
        <f>IF(B679="","",DATE(YEAR(B679),MONTH(B679),1))</f>
        <v/>
      </c>
      <c r="J679" s="71">
        <f>IF(B679="","",WEEKDAY(B679,2))</f>
        <v/>
      </c>
    </row>
    <row r="680" ht="19" customHeight="1">
      <c r="A680" s="66">
        <f>IF(B680="","",ROW()-5)</f>
        <v/>
      </c>
      <c r="B680" s="67" t="n"/>
      <c r="C680" s="68" t="n"/>
      <c r="D680" s="40" t="n"/>
      <c r="E680" s="68" t="n"/>
      <c r="F680" s="40" t="n"/>
      <c r="G680" s="69" t="n"/>
      <c r="H680" s="68" t="n"/>
      <c r="I680" s="70">
        <f>IF(B680="","",DATE(YEAR(B680),MONTH(B680),1))</f>
        <v/>
      </c>
      <c r="J680" s="71">
        <f>IF(B680="","",WEEKDAY(B680,2))</f>
        <v/>
      </c>
    </row>
    <row r="681" ht="19" customHeight="1">
      <c r="A681" s="66">
        <f>IF(B681="","",ROW()-5)</f>
        <v/>
      </c>
      <c r="B681" s="67" t="n"/>
      <c r="C681" s="68" t="n"/>
      <c r="D681" s="40" t="n"/>
      <c r="E681" s="68" t="n"/>
      <c r="F681" s="40" t="n"/>
      <c r="G681" s="69" t="n"/>
      <c r="H681" s="68" t="n"/>
      <c r="I681" s="70">
        <f>IF(B681="","",DATE(YEAR(B681),MONTH(B681),1))</f>
        <v/>
      </c>
      <c r="J681" s="71">
        <f>IF(B681="","",WEEKDAY(B681,2))</f>
        <v/>
      </c>
    </row>
    <row r="682" ht="19" customHeight="1">
      <c r="A682" s="66">
        <f>IF(B682="","",ROW()-5)</f>
        <v/>
      </c>
      <c r="B682" s="67" t="n"/>
      <c r="C682" s="68" t="n"/>
      <c r="D682" s="40" t="n"/>
      <c r="E682" s="68" t="n"/>
      <c r="F682" s="40" t="n"/>
      <c r="G682" s="69" t="n"/>
      <c r="H682" s="68" t="n"/>
      <c r="I682" s="70">
        <f>IF(B682="","",DATE(YEAR(B682),MONTH(B682),1))</f>
        <v/>
      </c>
      <c r="J682" s="71">
        <f>IF(B682="","",WEEKDAY(B682,2))</f>
        <v/>
      </c>
    </row>
    <row r="683" ht="19" customHeight="1">
      <c r="A683" s="66">
        <f>IF(B683="","",ROW()-5)</f>
        <v/>
      </c>
      <c r="B683" s="67" t="n"/>
      <c r="C683" s="68" t="n"/>
      <c r="D683" s="40" t="n"/>
      <c r="E683" s="68" t="n"/>
      <c r="F683" s="40" t="n"/>
      <c r="G683" s="69" t="n"/>
      <c r="H683" s="68" t="n"/>
      <c r="I683" s="70">
        <f>IF(B683="","",DATE(YEAR(B683),MONTH(B683),1))</f>
        <v/>
      </c>
      <c r="J683" s="71">
        <f>IF(B683="","",WEEKDAY(B683,2))</f>
        <v/>
      </c>
    </row>
    <row r="684" ht="19" customHeight="1">
      <c r="A684" s="66">
        <f>IF(B684="","",ROW()-5)</f>
        <v/>
      </c>
      <c r="B684" s="67" t="n"/>
      <c r="C684" s="68" t="n"/>
      <c r="D684" s="40" t="n"/>
      <c r="E684" s="68" t="n"/>
      <c r="F684" s="40" t="n"/>
      <c r="G684" s="69" t="n"/>
      <c r="H684" s="68" t="n"/>
      <c r="I684" s="70">
        <f>IF(B684="","",DATE(YEAR(B684),MONTH(B684),1))</f>
        <v/>
      </c>
      <c r="J684" s="71">
        <f>IF(B684="","",WEEKDAY(B684,2))</f>
        <v/>
      </c>
    </row>
    <row r="685" ht="19" customHeight="1">
      <c r="A685" s="66">
        <f>IF(B685="","",ROW()-5)</f>
        <v/>
      </c>
      <c r="B685" s="67" t="n"/>
      <c r="C685" s="68" t="n"/>
      <c r="D685" s="40" t="n"/>
      <c r="E685" s="68" t="n"/>
      <c r="F685" s="40" t="n"/>
      <c r="G685" s="69" t="n"/>
      <c r="H685" s="68" t="n"/>
      <c r="I685" s="70">
        <f>IF(B685="","",DATE(YEAR(B685),MONTH(B685),1))</f>
        <v/>
      </c>
      <c r="J685" s="71">
        <f>IF(B685="","",WEEKDAY(B685,2))</f>
        <v/>
      </c>
    </row>
    <row r="686" ht="19" customHeight="1">
      <c r="A686" s="66">
        <f>IF(B686="","",ROW()-5)</f>
        <v/>
      </c>
      <c r="B686" s="67" t="n"/>
      <c r="C686" s="68" t="n"/>
      <c r="D686" s="40" t="n"/>
      <c r="E686" s="68" t="n"/>
      <c r="F686" s="40" t="n"/>
      <c r="G686" s="69" t="n"/>
      <c r="H686" s="68" t="n"/>
      <c r="I686" s="70">
        <f>IF(B686="","",DATE(YEAR(B686),MONTH(B686),1))</f>
        <v/>
      </c>
      <c r="J686" s="71">
        <f>IF(B686="","",WEEKDAY(B686,2))</f>
        <v/>
      </c>
    </row>
    <row r="687" ht="19" customHeight="1">
      <c r="A687" s="66">
        <f>IF(B687="","",ROW()-5)</f>
        <v/>
      </c>
      <c r="B687" s="67" t="n"/>
      <c r="C687" s="68" t="n"/>
      <c r="D687" s="40" t="n"/>
      <c r="E687" s="68" t="n"/>
      <c r="F687" s="40" t="n"/>
      <c r="G687" s="69" t="n"/>
      <c r="H687" s="68" t="n"/>
      <c r="I687" s="70">
        <f>IF(B687="","",DATE(YEAR(B687),MONTH(B687),1))</f>
        <v/>
      </c>
      <c r="J687" s="71">
        <f>IF(B687="","",WEEKDAY(B687,2))</f>
        <v/>
      </c>
    </row>
    <row r="688" ht="19" customHeight="1">
      <c r="A688" s="66">
        <f>IF(B688="","",ROW()-5)</f>
        <v/>
      </c>
      <c r="B688" s="67" t="n"/>
      <c r="C688" s="68" t="n"/>
      <c r="D688" s="40" t="n"/>
      <c r="E688" s="68" t="n"/>
      <c r="F688" s="40" t="n"/>
      <c r="G688" s="69" t="n"/>
      <c r="H688" s="68" t="n"/>
      <c r="I688" s="70">
        <f>IF(B688="","",DATE(YEAR(B688),MONTH(B688),1))</f>
        <v/>
      </c>
      <c r="J688" s="71">
        <f>IF(B688="","",WEEKDAY(B688,2))</f>
        <v/>
      </c>
    </row>
    <row r="689" ht="19" customHeight="1">
      <c r="A689" s="66">
        <f>IF(B689="","",ROW()-5)</f>
        <v/>
      </c>
      <c r="B689" s="67" t="n"/>
      <c r="C689" s="68" t="n"/>
      <c r="D689" s="40" t="n"/>
      <c r="E689" s="68" t="n"/>
      <c r="F689" s="40" t="n"/>
      <c r="G689" s="69" t="n"/>
      <c r="H689" s="68" t="n"/>
      <c r="I689" s="70">
        <f>IF(B689="","",DATE(YEAR(B689),MONTH(B689),1))</f>
        <v/>
      </c>
      <c r="J689" s="71">
        <f>IF(B689="","",WEEKDAY(B689,2))</f>
        <v/>
      </c>
    </row>
    <row r="690" ht="19" customHeight="1">
      <c r="A690" s="66">
        <f>IF(B690="","",ROW()-5)</f>
        <v/>
      </c>
      <c r="B690" s="67" t="n"/>
      <c r="C690" s="68" t="n"/>
      <c r="D690" s="40" t="n"/>
      <c r="E690" s="68" t="n"/>
      <c r="F690" s="40" t="n"/>
      <c r="G690" s="69" t="n"/>
      <c r="H690" s="68" t="n"/>
      <c r="I690" s="70">
        <f>IF(B690="","",DATE(YEAR(B690),MONTH(B690),1))</f>
        <v/>
      </c>
      <c r="J690" s="71">
        <f>IF(B690="","",WEEKDAY(B690,2))</f>
        <v/>
      </c>
    </row>
    <row r="691" ht="19" customHeight="1">
      <c r="A691" s="66">
        <f>IF(B691="","",ROW()-5)</f>
        <v/>
      </c>
      <c r="B691" s="67" t="n"/>
      <c r="C691" s="68" t="n"/>
      <c r="D691" s="40" t="n"/>
      <c r="E691" s="68" t="n"/>
      <c r="F691" s="40" t="n"/>
      <c r="G691" s="69" t="n"/>
      <c r="H691" s="68" t="n"/>
      <c r="I691" s="70">
        <f>IF(B691="","",DATE(YEAR(B691),MONTH(B691),1))</f>
        <v/>
      </c>
      <c r="J691" s="71">
        <f>IF(B691="","",WEEKDAY(B691,2))</f>
        <v/>
      </c>
    </row>
    <row r="692" ht="19" customHeight="1">
      <c r="A692" s="66">
        <f>IF(B692="","",ROW()-5)</f>
        <v/>
      </c>
      <c r="B692" s="67" t="n"/>
      <c r="C692" s="68" t="n"/>
      <c r="D692" s="40" t="n"/>
      <c r="E692" s="68" t="n"/>
      <c r="F692" s="40" t="n"/>
      <c r="G692" s="69" t="n"/>
      <c r="H692" s="68" t="n"/>
      <c r="I692" s="70">
        <f>IF(B692="","",DATE(YEAR(B692),MONTH(B692),1))</f>
        <v/>
      </c>
      <c r="J692" s="71">
        <f>IF(B692="","",WEEKDAY(B692,2))</f>
        <v/>
      </c>
    </row>
    <row r="693" ht="19" customHeight="1">
      <c r="A693" s="66">
        <f>IF(B693="","",ROW()-5)</f>
        <v/>
      </c>
      <c r="B693" s="67" t="n"/>
      <c r="C693" s="68" t="n"/>
      <c r="D693" s="40" t="n"/>
      <c r="E693" s="68" t="n"/>
      <c r="F693" s="40" t="n"/>
      <c r="G693" s="69" t="n"/>
      <c r="H693" s="68" t="n"/>
      <c r="I693" s="70">
        <f>IF(B693="","",DATE(YEAR(B693),MONTH(B693),1))</f>
        <v/>
      </c>
      <c r="J693" s="71">
        <f>IF(B693="","",WEEKDAY(B693,2))</f>
        <v/>
      </c>
    </row>
    <row r="694" ht="19" customHeight="1">
      <c r="A694" s="66">
        <f>IF(B694="","",ROW()-5)</f>
        <v/>
      </c>
      <c r="B694" s="67" t="n"/>
      <c r="C694" s="68" t="n"/>
      <c r="D694" s="40" t="n"/>
      <c r="E694" s="68" t="n"/>
      <c r="F694" s="40" t="n"/>
      <c r="G694" s="69" t="n"/>
      <c r="H694" s="68" t="n"/>
      <c r="I694" s="70">
        <f>IF(B694="","",DATE(YEAR(B694),MONTH(B694),1))</f>
        <v/>
      </c>
      <c r="J694" s="71">
        <f>IF(B694="","",WEEKDAY(B694,2))</f>
        <v/>
      </c>
    </row>
    <row r="695" ht="19" customHeight="1">
      <c r="A695" s="66">
        <f>IF(B695="","",ROW()-5)</f>
        <v/>
      </c>
      <c r="B695" s="67" t="n"/>
      <c r="C695" s="68" t="n"/>
      <c r="D695" s="40" t="n"/>
      <c r="E695" s="68" t="n"/>
      <c r="F695" s="40" t="n"/>
      <c r="G695" s="69" t="n"/>
      <c r="H695" s="68" t="n"/>
      <c r="I695" s="70">
        <f>IF(B695="","",DATE(YEAR(B695),MONTH(B695),1))</f>
        <v/>
      </c>
      <c r="J695" s="71">
        <f>IF(B695="","",WEEKDAY(B695,2))</f>
        <v/>
      </c>
    </row>
    <row r="696" ht="19" customHeight="1">
      <c r="A696" s="66">
        <f>IF(B696="","",ROW()-5)</f>
        <v/>
      </c>
      <c r="B696" s="67" t="n"/>
      <c r="C696" s="68" t="n"/>
      <c r="D696" s="40" t="n"/>
      <c r="E696" s="68" t="n"/>
      <c r="F696" s="40" t="n"/>
      <c r="G696" s="69" t="n"/>
      <c r="H696" s="68" t="n"/>
      <c r="I696" s="70">
        <f>IF(B696="","",DATE(YEAR(B696),MONTH(B696),1))</f>
        <v/>
      </c>
      <c r="J696" s="71">
        <f>IF(B696="","",WEEKDAY(B696,2))</f>
        <v/>
      </c>
    </row>
    <row r="697" ht="19" customHeight="1">
      <c r="A697" s="66">
        <f>IF(B697="","",ROW()-5)</f>
        <v/>
      </c>
      <c r="B697" s="67" t="n"/>
      <c r="C697" s="68" t="n"/>
      <c r="D697" s="40" t="n"/>
      <c r="E697" s="68" t="n"/>
      <c r="F697" s="40" t="n"/>
      <c r="G697" s="69" t="n"/>
      <c r="H697" s="68" t="n"/>
      <c r="I697" s="70">
        <f>IF(B697="","",DATE(YEAR(B697),MONTH(B697),1))</f>
        <v/>
      </c>
      <c r="J697" s="71">
        <f>IF(B697="","",WEEKDAY(B697,2))</f>
        <v/>
      </c>
    </row>
    <row r="698" ht="19" customHeight="1">
      <c r="A698" s="66">
        <f>IF(B698="","",ROW()-5)</f>
        <v/>
      </c>
      <c r="B698" s="67" t="n"/>
      <c r="C698" s="68" t="n"/>
      <c r="D698" s="40" t="n"/>
      <c r="E698" s="68" t="n"/>
      <c r="F698" s="40" t="n"/>
      <c r="G698" s="69" t="n"/>
      <c r="H698" s="68" t="n"/>
      <c r="I698" s="70">
        <f>IF(B698="","",DATE(YEAR(B698),MONTH(B698),1))</f>
        <v/>
      </c>
      <c r="J698" s="71">
        <f>IF(B698="","",WEEKDAY(B698,2))</f>
        <v/>
      </c>
    </row>
    <row r="699" ht="19" customHeight="1">
      <c r="A699" s="66">
        <f>IF(B699="","",ROW()-5)</f>
        <v/>
      </c>
      <c r="B699" s="67" t="n"/>
      <c r="C699" s="68" t="n"/>
      <c r="D699" s="40" t="n"/>
      <c r="E699" s="68" t="n"/>
      <c r="F699" s="40" t="n"/>
      <c r="G699" s="69" t="n"/>
      <c r="H699" s="68" t="n"/>
      <c r="I699" s="70">
        <f>IF(B699="","",DATE(YEAR(B699),MONTH(B699),1))</f>
        <v/>
      </c>
      <c r="J699" s="71">
        <f>IF(B699="","",WEEKDAY(B699,2))</f>
        <v/>
      </c>
    </row>
    <row r="700" ht="19" customHeight="1">
      <c r="A700" s="66">
        <f>IF(B700="","",ROW()-5)</f>
        <v/>
      </c>
      <c r="B700" s="67" t="n"/>
      <c r="C700" s="68" t="n"/>
      <c r="D700" s="40" t="n"/>
      <c r="E700" s="68" t="n"/>
      <c r="F700" s="40" t="n"/>
      <c r="G700" s="69" t="n"/>
      <c r="H700" s="68" t="n"/>
      <c r="I700" s="70">
        <f>IF(B700="","",DATE(YEAR(B700),MONTH(B700),1))</f>
        <v/>
      </c>
      <c r="J700" s="71">
        <f>IF(B700="","",WEEKDAY(B700,2))</f>
        <v/>
      </c>
    </row>
    <row r="701" ht="19" customHeight="1">
      <c r="A701" s="66">
        <f>IF(B701="","",ROW()-5)</f>
        <v/>
      </c>
      <c r="B701" s="67" t="n"/>
      <c r="C701" s="68" t="n"/>
      <c r="D701" s="40" t="n"/>
      <c r="E701" s="68" t="n"/>
      <c r="F701" s="40" t="n"/>
      <c r="G701" s="69" t="n"/>
      <c r="H701" s="68" t="n"/>
      <c r="I701" s="70">
        <f>IF(B701="","",DATE(YEAR(B701),MONTH(B701),1))</f>
        <v/>
      </c>
      <c r="J701" s="71">
        <f>IF(B701="","",WEEKDAY(B701,2))</f>
        <v/>
      </c>
    </row>
    <row r="702" ht="19" customHeight="1">
      <c r="A702" s="66">
        <f>IF(B702="","",ROW()-5)</f>
        <v/>
      </c>
      <c r="B702" s="67" t="n"/>
      <c r="C702" s="68" t="n"/>
      <c r="D702" s="40" t="n"/>
      <c r="E702" s="68" t="n"/>
      <c r="F702" s="40" t="n"/>
      <c r="G702" s="69" t="n"/>
      <c r="H702" s="68" t="n"/>
      <c r="I702" s="70">
        <f>IF(B702="","",DATE(YEAR(B702),MONTH(B702),1))</f>
        <v/>
      </c>
      <c r="J702" s="71">
        <f>IF(B702="","",WEEKDAY(B702,2))</f>
        <v/>
      </c>
    </row>
    <row r="703" ht="19" customHeight="1">
      <c r="A703" s="66">
        <f>IF(B703="","",ROW()-5)</f>
        <v/>
      </c>
      <c r="B703" s="67" t="n"/>
      <c r="C703" s="68" t="n"/>
      <c r="D703" s="40" t="n"/>
      <c r="E703" s="68" t="n"/>
      <c r="F703" s="40" t="n"/>
      <c r="G703" s="69" t="n"/>
      <c r="H703" s="68" t="n"/>
      <c r="I703" s="70">
        <f>IF(B703="","",DATE(YEAR(B703),MONTH(B703),1))</f>
        <v/>
      </c>
      <c r="J703" s="71">
        <f>IF(B703="","",WEEKDAY(B703,2))</f>
        <v/>
      </c>
    </row>
    <row r="704" ht="19" customHeight="1">
      <c r="A704" s="66">
        <f>IF(B704="","",ROW()-5)</f>
        <v/>
      </c>
      <c r="B704" s="67" t="n"/>
      <c r="C704" s="68" t="n"/>
      <c r="D704" s="40" t="n"/>
      <c r="E704" s="68" t="n"/>
      <c r="F704" s="40" t="n"/>
      <c r="G704" s="69" t="n"/>
      <c r="H704" s="68" t="n"/>
      <c r="I704" s="70">
        <f>IF(B704="","",DATE(YEAR(B704),MONTH(B704),1))</f>
        <v/>
      </c>
      <c r="J704" s="71">
        <f>IF(B704="","",WEEKDAY(B704,2))</f>
        <v/>
      </c>
    </row>
    <row r="705" ht="19" customHeight="1">
      <c r="A705" s="66">
        <f>IF(B705="","",ROW()-5)</f>
        <v/>
      </c>
      <c r="B705" s="67" t="n"/>
      <c r="C705" s="68" t="n"/>
      <c r="D705" s="40" t="n"/>
      <c r="E705" s="68" t="n"/>
      <c r="F705" s="40" t="n"/>
      <c r="G705" s="69" t="n"/>
      <c r="H705" s="68" t="n"/>
      <c r="I705" s="70">
        <f>IF(B705="","",DATE(YEAR(B705),MONTH(B705),1))</f>
        <v/>
      </c>
      <c r="J705" s="71">
        <f>IF(B705="","",WEEKDAY(B705,2))</f>
        <v/>
      </c>
    </row>
    <row r="706" ht="19" customHeight="1">
      <c r="A706" s="66">
        <f>IF(B706="","",ROW()-5)</f>
        <v/>
      </c>
      <c r="B706" s="67" t="n"/>
      <c r="C706" s="68" t="n"/>
      <c r="D706" s="40" t="n"/>
      <c r="E706" s="68" t="n"/>
      <c r="F706" s="40" t="n"/>
      <c r="G706" s="69" t="n"/>
      <c r="H706" s="68" t="n"/>
      <c r="I706" s="70">
        <f>IF(B706="","",DATE(YEAR(B706),MONTH(B706),1))</f>
        <v/>
      </c>
      <c r="J706" s="71">
        <f>IF(B706="","",WEEKDAY(B706,2))</f>
        <v/>
      </c>
    </row>
    <row r="707" ht="19" customHeight="1">
      <c r="A707" s="66">
        <f>IF(B707="","",ROW()-5)</f>
        <v/>
      </c>
      <c r="B707" s="67" t="n"/>
      <c r="C707" s="68" t="n"/>
      <c r="D707" s="40" t="n"/>
      <c r="E707" s="68" t="n"/>
      <c r="F707" s="40" t="n"/>
      <c r="G707" s="69" t="n"/>
      <c r="H707" s="68" t="n"/>
      <c r="I707" s="70">
        <f>IF(B707="","",DATE(YEAR(B707),MONTH(B707),1))</f>
        <v/>
      </c>
      <c r="J707" s="71">
        <f>IF(B707="","",WEEKDAY(B707,2))</f>
        <v/>
      </c>
    </row>
    <row r="708" ht="19" customHeight="1">
      <c r="A708" s="66">
        <f>IF(B708="","",ROW()-5)</f>
        <v/>
      </c>
      <c r="B708" s="67" t="n"/>
      <c r="C708" s="68" t="n"/>
      <c r="D708" s="40" t="n"/>
      <c r="E708" s="68" t="n"/>
      <c r="F708" s="40" t="n"/>
      <c r="G708" s="69" t="n"/>
      <c r="H708" s="68" t="n"/>
      <c r="I708" s="70">
        <f>IF(B708="","",DATE(YEAR(B708),MONTH(B708),1))</f>
        <v/>
      </c>
      <c r="J708" s="71">
        <f>IF(B708="","",WEEKDAY(B708,2))</f>
        <v/>
      </c>
    </row>
    <row r="709" ht="19" customHeight="1">
      <c r="A709" s="66">
        <f>IF(B709="","",ROW()-5)</f>
        <v/>
      </c>
      <c r="B709" s="67" t="n"/>
      <c r="C709" s="68" t="n"/>
      <c r="D709" s="40" t="n"/>
      <c r="E709" s="68" t="n"/>
      <c r="F709" s="40" t="n"/>
      <c r="G709" s="69" t="n"/>
      <c r="H709" s="68" t="n"/>
      <c r="I709" s="70">
        <f>IF(B709="","",DATE(YEAR(B709),MONTH(B709),1))</f>
        <v/>
      </c>
      <c r="J709" s="71">
        <f>IF(B709="","",WEEKDAY(B709,2))</f>
        <v/>
      </c>
    </row>
    <row r="710" ht="19" customHeight="1">
      <c r="A710" s="66">
        <f>IF(B710="","",ROW()-5)</f>
        <v/>
      </c>
      <c r="B710" s="67" t="n"/>
      <c r="C710" s="68" t="n"/>
      <c r="D710" s="40" t="n"/>
      <c r="E710" s="68" t="n"/>
      <c r="F710" s="40" t="n"/>
      <c r="G710" s="69" t="n"/>
      <c r="H710" s="68" t="n"/>
      <c r="I710" s="70">
        <f>IF(B710="","",DATE(YEAR(B710),MONTH(B710),1))</f>
        <v/>
      </c>
      <c r="J710" s="71">
        <f>IF(B710="","",WEEKDAY(B710,2))</f>
        <v/>
      </c>
    </row>
    <row r="711" ht="19" customHeight="1">
      <c r="A711" s="66">
        <f>IF(B711="","",ROW()-5)</f>
        <v/>
      </c>
      <c r="B711" s="67" t="n"/>
      <c r="C711" s="68" t="n"/>
      <c r="D711" s="40" t="n"/>
      <c r="E711" s="68" t="n"/>
      <c r="F711" s="40" t="n"/>
      <c r="G711" s="69" t="n"/>
      <c r="H711" s="68" t="n"/>
      <c r="I711" s="70">
        <f>IF(B711="","",DATE(YEAR(B711),MONTH(B711),1))</f>
        <v/>
      </c>
      <c r="J711" s="71">
        <f>IF(B711="","",WEEKDAY(B711,2))</f>
        <v/>
      </c>
    </row>
    <row r="712" ht="19" customHeight="1">
      <c r="A712" s="66">
        <f>IF(B712="","",ROW()-5)</f>
        <v/>
      </c>
      <c r="B712" s="67" t="n"/>
      <c r="C712" s="68" t="n"/>
      <c r="D712" s="40" t="n"/>
      <c r="E712" s="68" t="n"/>
      <c r="F712" s="40" t="n"/>
      <c r="G712" s="69" t="n"/>
      <c r="H712" s="68" t="n"/>
      <c r="I712" s="70">
        <f>IF(B712="","",DATE(YEAR(B712),MONTH(B712),1))</f>
        <v/>
      </c>
      <c r="J712" s="71">
        <f>IF(B712="","",WEEKDAY(B712,2))</f>
        <v/>
      </c>
    </row>
    <row r="713" ht="19" customHeight="1">
      <c r="A713" s="66">
        <f>IF(B713="","",ROW()-5)</f>
        <v/>
      </c>
      <c r="B713" s="67" t="n"/>
      <c r="C713" s="68" t="n"/>
      <c r="D713" s="40" t="n"/>
      <c r="E713" s="68" t="n"/>
      <c r="F713" s="40" t="n"/>
      <c r="G713" s="69" t="n"/>
      <c r="H713" s="68" t="n"/>
      <c r="I713" s="70">
        <f>IF(B713="","",DATE(YEAR(B713),MONTH(B713),1))</f>
        <v/>
      </c>
      <c r="J713" s="71">
        <f>IF(B713="","",WEEKDAY(B713,2))</f>
        <v/>
      </c>
    </row>
    <row r="714" ht="19" customHeight="1">
      <c r="A714" s="66">
        <f>IF(B714="","",ROW()-5)</f>
        <v/>
      </c>
      <c r="B714" s="67" t="n"/>
      <c r="C714" s="68" t="n"/>
      <c r="D714" s="40" t="n"/>
      <c r="E714" s="68" t="n"/>
      <c r="F714" s="40" t="n"/>
      <c r="G714" s="69" t="n"/>
      <c r="H714" s="68" t="n"/>
      <c r="I714" s="70">
        <f>IF(B714="","",DATE(YEAR(B714),MONTH(B714),1))</f>
        <v/>
      </c>
      <c r="J714" s="71">
        <f>IF(B714="","",WEEKDAY(B714,2))</f>
        <v/>
      </c>
    </row>
    <row r="715" ht="19" customHeight="1">
      <c r="A715" s="66">
        <f>IF(B715="","",ROW()-5)</f>
        <v/>
      </c>
      <c r="B715" s="67" t="n"/>
      <c r="C715" s="68" t="n"/>
      <c r="D715" s="40" t="n"/>
      <c r="E715" s="68" t="n"/>
      <c r="F715" s="40" t="n"/>
      <c r="G715" s="69" t="n"/>
      <c r="H715" s="68" t="n"/>
      <c r="I715" s="70">
        <f>IF(B715="","",DATE(YEAR(B715),MONTH(B715),1))</f>
        <v/>
      </c>
      <c r="J715" s="71">
        <f>IF(B715="","",WEEKDAY(B715,2))</f>
        <v/>
      </c>
    </row>
    <row r="716" ht="19" customHeight="1">
      <c r="A716" s="66">
        <f>IF(B716="","",ROW()-5)</f>
        <v/>
      </c>
      <c r="B716" s="67" t="n"/>
      <c r="C716" s="68" t="n"/>
      <c r="D716" s="40" t="n"/>
      <c r="E716" s="68" t="n"/>
      <c r="F716" s="40" t="n"/>
      <c r="G716" s="69" t="n"/>
      <c r="H716" s="68" t="n"/>
      <c r="I716" s="70">
        <f>IF(B716="","",DATE(YEAR(B716),MONTH(B716),1))</f>
        <v/>
      </c>
      <c r="J716" s="71">
        <f>IF(B716="","",WEEKDAY(B716,2))</f>
        <v/>
      </c>
    </row>
    <row r="717" ht="19" customHeight="1">
      <c r="A717" s="66">
        <f>IF(B717="","",ROW()-5)</f>
        <v/>
      </c>
      <c r="B717" s="67" t="n"/>
      <c r="C717" s="68" t="n"/>
      <c r="D717" s="40" t="n"/>
      <c r="E717" s="68" t="n"/>
      <c r="F717" s="40" t="n"/>
      <c r="G717" s="69" t="n"/>
      <c r="H717" s="68" t="n"/>
      <c r="I717" s="70">
        <f>IF(B717="","",DATE(YEAR(B717),MONTH(B717),1))</f>
        <v/>
      </c>
      <c r="J717" s="71">
        <f>IF(B717="","",WEEKDAY(B717,2))</f>
        <v/>
      </c>
    </row>
    <row r="718" ht="19" customHeight="1">
      <c r="A718" s="66">
        <f>IF(B718="","",ROW()-5)</f>
        <v/>
      </c>
      <c r="B718" s="67" t="n"/>
      <c r="C718" s="68" t="n"/>
      <c r="D718" s="40" t="n"/>
      <c r="E718" s="68" t="n"/>
      <c r="F718" s="40" t="n"/>
      <c r="G718" s="69" t="n"/>
      <c r="H718" s="68" t="n"/>
      <c r="I718" s="70">
        <f>IF(B718="","",DATE(YEAR(B718),MONTH(B718),1))</f>
        <v/>
      </c>
      <c r="J718" s="71">
        <f>IF(B718="","",WEEKDAY(B718,2))</f>
        <v/>
      </c>
    </row>
    <row r="719" ht="19" customHeight="1">
      <c r="A719" s="66">
        <f>IF(B719="","",ROW()-5)</f>
        <v/>
      </c>
      <c r="B719" s="67" t="n"/>
      <c r="C719" s="68" t="n"/>
      <c r="D719" s="40" t="n"/>
      <c r="E719" s="68" t="n"/>
      <c r="F719" s="40" t="n"/>
      <c r="G719" s="69" t="n"/>
      <c r="H719" s="68" t="n"/>
      <c r="I719" s="70">
        <f>IF(B719="","",DATE(YEAR(B719),MONTH(B719),1))</f>
        <v/>
      </c>
      <c r="J719" s="71">
        <f>IF(B719="","",WEEKDAY(B719,2))</f>
        <v/>
      </c>
    </row>
    <row r="720" ht="19" customHeight="1">
      <c r="A720" s="66">
        <f>IF(B720="","",ROW()-5)</f>
        <v/>
      </c>
      <c r="B720" s="67" t="n"/>
      <c r="C720" s="68" t="n"/>
      <c r="D720" s="40" t="n"/>
      <c r="E720" s="68" t="n"/>
      <c r="F720" s="40" t="n"/>
      <c r="G720" s="69" t="n"/>
      <c r="H720" s="68" t="n"/>
      <c r="I720" s="70">
        <f>IF(B720="","",DATE(YEAR(B720),MONTH(B720),1))</f>
        <v/>
      </c>
      <c r="J720" s="71">
        <f>IF(B720="","",WEEKDAY(B720,2))</f>
        <v/>
      </c>
    </row>
    <row r="721" ht="19" customHeight="1">
      <c r="A721" s="66">
        <f>IF(B721="","",ROW()-5)</f>
        <v/>
      </c>
      <c r="B721" s="67" t="n"/>
      <c r="C721" s="68" t="n"/>
      <c r="D721" s="40" t="n"/>
      <c r="E721" s="68" t="n"/>
      <c r="F721" s="40" t="n"/>
      <c r="G721" s="69" t="n"/>
      <c r="H721" s="68" t="n"/>
      <c r="I721" s="70">
        <f>IF(B721="","",DATE(YEAR(B721),MONTH(B721),1))</f>
        <v/>
      </c>
      <c r="J721" s="71">
        <f>IF(B721="","",WEEKDAY(B721,2))</f>
        <v/>
      </c>
    </row>
    <row r="722" ht="19" customHeight="1">
      <c r="A722" s="66">
        <f>IF(B722="","",ROW()-5)</f>
        <v/>
      </c>
      <c r="B722" s="67" t="n"/>
      <c r="C722" s="68" t="n"/>
      <c r="D722" s="40" t="n"/>
      <c r="E722" s="68" t="n"/>
      <c r="F722" s="40" t="n"/>
      <c r="G722" s="69" t="n"/>
      <c r="H722" s="68" t="n"/>
      <c r="I722" s="70">
        <f>IF(B722="","",DATE(YEAR(B722),MONTH(B722),1))</f>
        <v/>
      </c>
      <c r="J722" s="71">
        <f>IF(B722="","",WEEKDAY(B722,2))</f>
        <v/>
      </c>
    </row>
    <row r="723" ht="19" customHeight="1">
      <c r="A723" s="66">
        <f>IF(B723="","",ROW()-5)</f>
        <v/>
      </c>
      <c r="B723" s="67" t="n"/>
      <c r="C723" s="68" t="n"/>
      <c r="D723" s="40" t="n"/>
      <c r="E723" s="68" t="n"/>
      <c r="F723" s="40" t="n"/>
      <c r="G723" s="69" t="n"/>
      <c r="H723" s="68" t="n"/>
      <c r="I723" s="70">
        <f>IF(B723="","",DATE(YEAR(B723),MONTH(B723),1))</f>
        <v/>
      </c>
      <c r="J723" s="71">
        <f>IF(B723="","",WEEKDAY(B723,2))</f>
        <v/>
      </c>
    </row>
    <row r="724" ht="19" customHeight="1">
      <c r="A724" s="66">
        <f>IF(B724="","",ROW()-5)</f>
        <v/>
      </c>
      <c r="B724" s="67" t="n"/>
      <c r="C724" s="68" t="n"/>
      <c r="D724" s="40" t="n"/>
      <c r="E724" s="68" t="n"/>
      <c r="F724" s="40" t="n"/>
      <c r="G724" s="69" t="n"/>
      <c r="H724" s="68" t="n"/>
      <c r="I724" s="70">
        <f>IF(B724="","",DATE(YEAR(B724),MONTH(B724),1))</f>
        <v/>
      </c>
      <c r="J724" s="71">
        <f>IF(B724="","",WEEKDAY(B724,2))</f>
        <v/>
      </c>
    </row>
    <row r="725" ht="19" customHeight="1">
      <c r="A725" s="66">
        <f>IF(B725="","",ROW()-5)</f>
        <v/>
      </c>
      <c r="B725" s="67" t="n"/>
      <c r="C725" s="68" t="n"/>
      <c r="D725" s="40" t="n"/>
      <c r="E725" s="68" t="n"/>
      <c r="F725" s="40" t="n"/>
      <c r="G725" s="69" t="n"/>
      <c r="H725" s="68" t="n"/>
      <c r="I725" s="70">
        <f>IF(B725="","",DATE(YEAR(B725),MONTH(B725),1))</f>
        <v/>
      </c>
      <c r="J725" s="71">
        <f>IF(B725="","",WEEKDAY(B725,2))</f>
        <v/>
      </c>
    </row>
    <row r="726" ht="19" customHeight="1">
      <c r="A726" s="66">
        <f>IF(B726="","",ROW()-5)</f>
        <v/>
      </c>
      <c r="B726" s="67" t="n"/>
      <c r="C726" s="68" t="n"/>
      <c r="D726" s="40" t="n"/>
      <c r="E726" s="68" t="n"/>
      <c r="F726" s="40" t="n"/>
      <c r="G726" s="69" t="n"/>
      <c r="H726" s="68" t="n"/>
      <c r="I726" s="70">
        <f>IF(B726="","",DATE(YEAR(B726),MONTH(B726),1))</f>
        <v/>
      </c>
      <c r="J726" s="71">
        <f>IF(B726="","",WEEKDAY(B726,2))</f>
        <v/>
      </c>
    </row>
    <row r="727" ht="19" customHeight="1">
      <c r="A727" s="66">
        <f>IF(B727="","",ROW()-5)</f>
        <v/>
      </c>
      <c r="B727" s="67" t="n"/>
      <c r="C727" s="68" t="n"/>
      <c r="D727" s="40" t="n"/>
      <c r="E727" s="68" t="n"/>
      <c r="F727" s="40" t="n"/>
      <c r="G727" s="69" t="n"/>
      <c r="H727" s="68" t="n"/>
      <c r="I727" s="70">
        <f>IF(B727="","",DATE(YEAR(B727),MONTH(B727),1))</f>
        <v/>
      </c>
      <c r="J727" s="71">
        <f>IF(B727="","",WEEKDAY(B727,2))</f>
        <v/>
      </c>
    </row>
    <row r="728" ht="19" customHeight="1">
      <c r="A728" s="66">
        <f>IF(B728="","",ROW()-5)</f>
        <v/>
      </c>
      <c r="B728" s="67" t="n"/>
      <c r="C728" s="68" t="n"/>
      <c r="D728" s="40" t="n"/>
      <c r="E728" s="68" t="n"/>
      <c r="F728" s="40" t="n"/>
      <c r="G728" s="69" t="n"/>
      <c r="H728" s="68" t="n"/>
      <c r="I728" s="70">
        <f>IF(B728="","",DATE(YEAR(B728),MONTH(B728),1))</f>
        <v/>
      </c>
      <c r="J728" s="71">
        <f>IF(B728="","",WEEKDAY(B728,2))</f>
        <v/>
      </c>
    </row>
    <row r="729" ht="19" customHeight="1">
      <c r="A729" s="66">
        <f>IF(B729="","",ROW()-5)</f>
        <v/>
      </c>
      <c r="B729" s="67" t="n"/>
      <c r="C729" s="68" t="n"/>
      <c r="D729" s="40" t="n"/>
      <c r="E729" s="68" t="n"/>
      <c r="F729" s="40" t="n"/>
      <c r="G729" s="69" t="n"/>
      <c r="H729" s="68" t="n"/>
      <c r="I729" s="70">
        <f>IF(B729="","",DATE(YEAR(B729),MONTH(B729),1))</f>
        <v/>
      </c>
      <c r="J729" s="71">
        <f>IF(B729="","",WEEKDAY(B729,2))</f>
        <v/>
      </c>
    </row>
    <row r="730" ht="19" customHeight="1">
      <c r="A730" s="66">
        <f>IF(B730="","",ROW()-5)</f>
        <v/>
      </c>
      <c r="B730" s="67" t="n"/>
      <c r="C730" s="68" t="n"/>
      <c r="D730" s="40" t="n"/>
      <c r="E730" s="68" t="n"/>
      <c r="F730" s="40" t="n"/>
      <c r="G730" s="69" t="n"/>
      <c r="H730" s="68" t="n"/>
      <c r="I730" s="70">
        <f>IF(B730="","",DATE(YEAR(B730),MONTH(B730),1))</f>
        <v/>
      </c>
      <c r="J730" s="71">
        <f>IF(B730="","",WEEKDAY(B730,2))</f>
        <v/>
      </c>
    </row>
    <row r="731" ht="19" customHeight="1">
      <c r="A731" s="66">
        <f>IF(B731="","",ROW()-5)</f>
        <v/>
      </c>
      <c r="B731" s="67" t="n"/>
      <c r="C731" s="68" t="n"/>
      <c r="D731" s="40" t="n"/>
      <c r="E731" s="68" t="n"/>
      <c r="F731" s="40" t="n"/>
      <c r="G731" s="69" t="n"/>
      <c r="H731" s="68" t="n"/>
      <c r="I731" s="70">
        <f>IF(B731="","",DATE(YEAR(B731),MONTH(B731),1))</f>
        <v/>
      </c>
      <c r="J731" s="71">
        <f>IF(B731="","",WEEKDAY(B731,2))</f>
        <v/>
      </c>
    </row>
    <row r="732" ht="19" customHeight="1">
      <c r="A732" s="66">
        <f>IF(B732="","",ROW()-5)</f>
        <v/>
      </c>
      <c r="B732" s="67" t="n"/>
      <c r="C732" s="68" t="n"/>
      <c r="D732" s="40" t="n"/>
      <c r="E732" s="68" t="n"/>
      <c r="F732" s="40" t="n"/>
      <c r="G732" s="69" t="n"/>
      <c r="H732" s="68" t="n"/>
      <c r="I732" s="70">
        <f>IF(B732="","",DATE(YEAR(B732),MONTH(B732),1))</f>
        <v/>
      </c>
      <c r="J732" s="71">
        <f>IF(B732="","",WEEKDAY(B732,2))</f>
        <v/>
      </c>
    </row>
    <row r="733" ht="19" customHeight="1">
      <c r="A733" s="66">
        <f>IF(B733="","",ROW()-5)</f>
        <v/>
      </c>
      <c r="B733" s="67" t="n"/>
      <c r="C733" s="68" t="n"/>
      <c r="D733" s="40" t="n"/>
      <c r="E733" s="68" t="n"/>
      <c r="F733" s="40" t="n"/>
      <c r="G733" s="69" t="n"/>
      <c r="H733" s="68" t="n"/>
      <c r="I733" s="70">
        <f>IF(B733="","",DATE(YEAR(B733),MONTH(B733),1))</f>
        <v/>
      </c>
      <c r="J733" s="71">
        <f>IF(B733="","",WEEKDAY(B733,2))</f>
        <v/>
      </c>
    </row>
    <row r="734" ht="19" customHeight="1">
      <c r="A734" s="66">
        <f>IF(B734="","",ROW()-5)</f>
        <v/>
      </c>
      <c r="B734" s="67" t="n"/>
      <c r="C734" s="68" t="n"/>
      <c r="D734" s="40" t="n"/>
      <c r="E734" s="68" t="n"/>
      <c r="F734" s="40" t="n"/>
      <c r="G734" s="69" t="n"/>
      <c r="H734" s="68" t="n"/>
      <c r="I734" s="70">
        <f>IF(B734="","",DATE(YEAR(B734),MONTH(B734),1))</f>
        <v/>
      </c>
      <c r="J734" s="71">
        <f>IF(B734="","",WEEKDAY(B734,2))</f>
        <v/>
      </c>
    </row>
    <row r="735" ht="19" customHeight="1">
      <c r="A735" s="66">
        <f>IF(B735="","",ROW()-5)</f>
        <v/>
      </c>
      <c r="B735" s="67" t="n"/>
      <c r="C735" s="68" t="n"/>
      <c r="D735" s="40" t="n"/>
      <c r="E735" s="68" t="n"/>
      <c r="F735" s="40" t="n"/>
      <c r="G735" s="69" t="n"/>
      <c r="H735" s="68" t="n"/>
      <c r="I735" s="70">
        <f>IF(B735="","",DATE(YEAR(B735),MONTH(B735),1))</f>
        <v/>
      </c>
      <c r="J735" s="71">
        <f>IF(B735="","",WEEKDAY(B735,2))</f>
        <v/>
      </c>
    </row>
    <row r="736" ht="19" customHeight="1">
      <c r="A736" s="66">
        <f>IF(B736="","",ROW()-5)</f>
        <v/>
      </c>
      <c r="B736" s="67" t="n"/>
      <c r="C736" s="68" t="n"/>
      <c r="D736" s="40" t="n"/>
      <c r="E736" s="68" t="n"/>
      <c r="F736" s="40" t="n"/>
      <c r="G736" s="69" t="n"/>
      <c r="H736" s="68" t="n"/>
      <c r="I736" s="70">
        <f>IF(B736="","",DATE(YEAR(B736),MONTH(B736),1))</f>
        <v/>
      </c>
      <c r="J736" s="71">
        <f>IF(B736="","",WEEKDAY(B736,2))</f>
        <v/>
      </c>
    </row>
    <row r="737" ht="19" customHeight="1">
      <c r="A737" s="66">
        <f>IF(B737="","",ROW()-5)</f>
        <v/>
      </c>
      <c r="B737" s="67" t="n"/>
      <c r="C737" s="68" t="n"/>
      <c r="D737" s="40" t="n"/>
      <c r="E737" s="68" t="n"/>
      <c r="F737" s="40" t="n"/>
      <c r="G737" s="69" t="n"/>
      <c r="H737" s="68" t="n"/>
      <c r="I737" s="70">
        <f>IF(B737="","",DATE(YEAR(B737),MONTH(B737),1))</f>
        <v/>
      </c>
      <c r="J737" s="71">
        <f>IF(B737="","",WEEKDAY(B737,2))</f>
        <v/>
      </c>
    </row>
    <row r="738" ht="19" customHeight="1">
      <c r="A738" s="66">
        <f>IF(B738="","",ROW()-5)</f>
        <v/>
      </c>
      <c r="B738" s="67" t="n"/>
      <c r="C738" s="68" t="n"/>
      <c r="D738" s="40" t="n"/>
      <c r="E738" s="68" t="n"/>
      <c r="F738" s="40" t="n"/>
      <c r="G738" s="69" t="n"/>
      <c r="H738" s="68" t="n"/>
      <c r="I738" s="70">
        <f>IF(B738="","",DATE(YEAR(B738),MONTH(B738),1))</f>
        <v/>
      </c>
      <c r="J738" s="71">
        <f>IF(B738="","",WEEKDAY(B738,2))</f>
        <v/>
      </c>
    </row>
    <row r="739" ht="19" customHeight="1">
      <c r="A739" s="66">
        <f>IF(B739="","",ROW()-5)</f>
        <v/>
      </c>
      <c r="B739" s="67" t="n"/>
      <c r="C739" s="68" t="n"/>
      <c r="D739" s="40" t="n"/>
      <c r="E739" s="68" t="n"/>
      <c r="F739" s="40" t="n"/>
      <c r="G739" s="69" t="n"/>
      <c r="H739" s="68" t="n"/>
      <c r="I739" s="70">
        <f>IF(B739="","",DATE(YEAR(B739),MONTH(B739),1))</f>
        <v/>
      </c>
      <c r="J739" s="71">
        <f>IF(B739="","",WEEKDAY(B739,2))</f>
        <v/>
      </c>
    </row>
    <row r="740" ht="19" customHeight="1">
      <c r="A740" s="66">
        <f>IF(B740="","",ROW()-5)</f>
        <v/>
      </c>
      <c r="B740" s="67" t="n"/>
      <c r="C740" s="68" t="n"/>
      <c r="D740" s="40" t="n"/>
      <c r="E740" s="68" t="n"/>
      <c r="F740" s="40" t="n"/>
      <c r="G740" s="69" t="n"/>
      <c r="H740" s="68" t="n"/>
      <c r="I740" s="70">
        <f>IF(B740="","",DATE(YEAR(B740),MONTH(B740),1))</f>
        <v/>
      </c>
      <c r="J740" s="71">
        <f>IF(B740="","",WEEKDAY(B740,2))</f>
        <v/>
      </c>
    </row>
    <row r="741" ht="19" customHeight="1">
      <c r="A741" s="66">
        <f>IF(B741="","",ROW()-5)</f>
        <v/>
      </c>
      <c r="B741" s="67" t="n"/>
      <c r="C741" s="68" t="n"/>
      <c r="D741" s="40" t="n"/>
      <c r="E741" s="68" t="n"/>
      <c r="F741" s="40" t="n"/>
      <c r="G741" s="69" t="n"/>
      <c r="H741" s="68" t="n"/>
      <c r="I741" s="70">
        <f>IF(B741="","",DATE(YEAR(B741),MONTH(B741),1))</f>
        <v/>
      </c>
      <c r="J741" s="71">
        <f>IF(B741="","",WEEKDAY(B741,2))</f>
        <v/>
      </c>
    </row>
    <row r="742" ht="19" customHeight="1">
      <c r="A742" s="66">
        <f>IF(B742="","",ROW()-5)</f>
        <v/>
      </c>
      <c r="B742" s="67" t="n"/>
      <c r="C742" s="68" t="n"/>
      <c r="D742" s="40" t="n"/>
      <c r="E742" s="68" t="n"/>
      <c r="F742" s="40" t="n"/>
      <c r="G742" s="69" t="n"/>
      <c r="H742" s="68" t="n"/>
      <c r="I742" s="70">
        <f>IF(B742="","",DATE(YEAR(B742),MONTH(B742),1))</f>
        <v/>
      </c>
      <c r="J742" s="71">
        <f>IF(B742="","",WEEKDAY(B742,2))</f>
        <v/>
      </c>
    </row>
    <row r="743" ht="19" customHeight="1">
      <c r="A743" s="66">
        <f>IF(B743="","",ROW()-5)</f>
        <v/>
      </c>
      <c r="B743" s="67" t="n"/>
      <c r="C743" s="68" t="n"/>
      <c r="D743" s="40" t="n"/>
      <c r="E743" s="68" t="n"/>
      <c r="F743" s="40" t="n"/>
      <c r="G743" s="69" t="n"/>
      <c r="H743" s="68" t="n"/>
      <c r="I743" s="70">
        <f>IF(B743="","",DATE(YEAR(B743),MONTH(B743),1))</f>
        <v/>
      </c>
      <c r="J743" s="71">
        <f>IF(B743="","",WEEKDAY(B743,2))</f>
        <v/>
      </c>
    </row>
    <row r="744" ht="19" customHeight="1">
      <c r="A744" s="66">
        <f>IF(B744="","",ROW()-5)</f>
        <v/>
      </c>
      <c r="B744" s="67" t="n"/>
      <c r="C744" s="68" t="n"/>
      <c r="D744" s="40" t="n"/>
      <c r="E744" s="68" t="n"/>
      <c r="F744" s="40" t="n"/>
      <c r="G744" s="69" t="n"/>
      <c r="H744" s="68" t="n"/>
      <c r="I744" s="70">
        <f>IF(B744="","",DATE(YEAR(B744),MONTH(B744),1))</f>
        <v/>
      </c>
      <c r="J744" s="71">
        <f>IF(B744="","",WEEKDAY(B744,2))</f>
        <v/>
      </c>
    </row>
    <row r="745" ht="19" customHeight="1">
      <c r="A745" s="66">
        <f>IF(B745="","",ROW()-5)</f>
        <v/>
      </c>
      <c r="B745" s="67" t="n"/>
      <c r="C745" s="68" t="n"/>
      <c r="D745" s="40" t="n"/>
      <c r="E745" s="68" t="n"/>
      <c r="F745" s="40" t="n"/>
      <c r="G745" s="69" t="n"/>
      <c r="H745" s="68" t="n"/>
      <c r="I745" s="70">
        <f>IF(B745="","",DATE(YEAR(B745),MONTH(B745),1))</f>
        <v/>
      </c>
      <c r="J745" s="71">
        <f>IF(B745="","",WEEKDAY(B745,2))</f>
        <v/>
      </c>
    </row>
    <row r="746" ht="19" customHeight="1">
      <c r="A746" s="66">
        <f>IF(B746="","",ROW()-5)</f>
        <v/>
      </c>
      <c r="B746" s="67" t="n"/>
      <c r="C746" s="68" t="n"/>
      <c r="D746" s="40" t="n"/>
      <c r="E746" s="68" t="n"/>
      <c r="F746" s="40" t="n"/>
      <c r="G746" s="69" t="n"/>
      <c r="H746" s="68" t="n"/>
      <c r="I746" s="70">
        <f>IF(B746="","",DATE(YEAR(B746),MONTH(B746),1))</f>
        <v/>
      </c>
      <c r="J746" s="71">
        <f>IF(B746="","",WEEKDAY(B746,2))</f>
        <v/>
      </c>
    </row>
    <row r="747" ht="19" customHeight="1">
      <c r="A747" s="66">
        <f>IF(B747="","",ROW()-5)</f>
        <v/>
      </c>
      <c r="B747" s="67" t="n"/>
      <c r="C747" s="68" t="n"/>
      <c r="D747" s="40" t="n"/>
      <c r="E747" s="68" t="n"/>
      <c r="F747" s="40" t="n"/>
      <c r="G747" s="69" t="n"/>
      <c r="H747" s="68" t="n"/>
      <c r="I747" s="70">
        <f>IF(B747="","",DATE(YEAR(B747),MONTH(B747),1))</f>
        <v/>
      </c>
      <c r="J747" s="71">
        <f>IF(B747="","",WEEKDAY(B747,2))</f>
        <v/>
      </c>
    </row>
    <row r="748" ht="19" customHeight="1">
      <c r="A748" s="66">
        <f>IF(B748="","",ROW()-5)</f>
        <v/>
      </c>
      <c r="B748" s="67" t="n"/>
      <c r="C748" s="68" t="n"/>
      <c r="D748" s="40" t="n"/>
      <c r="E748" s="68" t="n"/>
      <c r="F748" s="40" t="n"/>
      <c r="G748" s="69" t="n"/>
      <c r="H748" s="68" t="n"/>
      <c r="I748" s="70">
        <f>IF(B748="","",DATE(YEAR(B748),MONTH(B748),1))</f>
        <v/>
      </c>
      <c r="J748" s="71">
        <f>IF(B748="","",WEEKDAY(B748,2))</f>
        <v/>
      </c>
    </row>
    <row r="749" ht="19" customHeight="1">
      <c r="A749" s="66">
        <f>IF(B749="","",ROW()-5)</f>
        <v/>
      </c>
      <c r="B749" s="67" t="n"/>
      <c r="C749" s="68" t="n"/>
      <c r="D749" s="40" t="n"/>
      <c r="E749" s="68" t="n"/>
      <c r="F749" s="40" t="n"/>
      <c r="G749" s="69" t="n"/>
      <c r="H749" s="68" t="n"/>
      <c r="I749" s="70">
        <f>IF(B749="","",DATE(YEAR(B749),MONTH(B749),1))</f>
        <v/>
      </c>
      <c r="J749" s="71">
        <f>IF(B749="","",WEEKDAY(B749,2))</f>
        <v/>
      </c>
    </row>
    <row r="750" ht="19" customHeight="1">
      <c r="A750" s="66">
        <f>IF(B750="","",ROW()-5)</f>
        <v/>
      </c>
      <c r="B750" s="67" t="n"/>
      <c r="C750" s="68" t="n"/>
      <c r="D750" s="40" t="n"/>
      <c r="E750" s="68" t="n"/>
      <c r="F750" s="40" t="n"/>
      <c r="G750" s="69" t="n"/>
      <c r="H750" s="68" t="n"/>
      <c r="I750" s="70">
        <f>IF(B750="","",DATE(YEAR(B750),MONTH(B750),1))</f>
        <v/>
      </c>
      <c r="J750" s="71">
        <f>IF(B750="","",WEEKDAY(B750,2))</f>
        <v/>
      </c>
    </row>
    <row r="751" ht="19" customHeight="1">
      <c r="A751" s="66">
        <f>IF(B751="","",ROW()-5)</f>
        <v/>
      </c>
      <c r="B751" s="67" t="n"/>
      <c r="C751" s="68" t="n"/>
      <c r="D751" s="40" t="n"/>
      <c r="E751" s="68" t="n"/>
      <c r="F751" s="40" t="n"/>
      <c r="G751" s="69" t="n"/>
      <c r="H751" s="68" t="n"/>
      <c r="I751" s="70">
        <f>IF(B751="","",DATE(YEAR(B751),MONTH(B751),1))</f>
        <v/>
      </c>
      <c r="J751" s="71">
        <f>IF(B751="","",WEEKDAY(B751,2))</f>
        <v/>
      </c>
    </row>
    <row r="752" ht="19" customHeight="1">
      <c r="A752" s="66">
        <f>IF(B752="","",ROW()-5)</f>
        <v/>
      </c>
      <c r="B752" s="67" t="n"/>
      <c r="C752" s="68" t="n"/>
      <c r="D752" s="40" t="n"/>
      <c r="E752" s="68" t="n"/>
      <c r="F752" s="40" t="n"/>
      <c r="G752" s="69" t="n"/>
      <c r="H752" s="68" t="n"/>
      <c r="I752" s="70">
        <f>IF(B752="","",DATE(YEAR(B752),MONTH(B752),1))</f>
        <v/>
      </c>
      <c r="J752" s="71">
        <f>IF(B752="","",WEEKDAY(B752,2))</f>
        <v/>
      </c>
    </row>
    <row r="753" ht="19" customHeight="1">
      <c r="A753" s="66">
        <f>IF(B753="","",ROW()-5)</f>
        <v/>
      </c>
      <c r="B753" s="67" t="n"/>
      <c r="C753" s="68" t="n"/>
      <c r="D753" s="40" t="n"/>
      <c r="E753" s="68" t="n"/>
      <c r="F753" s="40" t="n"/>
      <c r="G753" s="69" t="n"/>
      <c r="H753" s="68" t="n"/>
      <c r="I753" s="70">
        <f>IF(B753="","",DATE(YEAR(B753),MONTH(B753),1))</f>
        <v/>
      </c>
      <c r="J753" s="71">
        <f>IF(B753="","",WEEKDAY(B753,2))</f>
        <v/>
      </c>
    </row>
    <row r="754" ht="19" customHeight="1">
      <c r="A754" s="66">
        <f>IF(B754="","",ROW()-5)</f>
        <v/>
      </c>
      <c r="B754" s="67" t="n"/>
      <c r="C754" s="68" t="n"/>
      <c r="D754" s="40" t="n"/>
      <c r="E754" s="68" t="n"/>
      <c r="F754" s="40" t="n"/>
      <c r="G754" s="69" t="n"/>
      <c r="H754" s="68" t="n"/>
      <c r="I754" s="70">
        <f>IF(B754="","",DATE(YEAR(B754),MONTH(B754),1))</f>
        <v/>
      </c>
      <c r="J754" s="71">
        <f>IF(B754="","",WEEKDAY(B754,2))</f>
        <v/>
      </c>
    </row>
    <row r="755" ht="19" customHeight="1">
      <c r="A755" s="66">
        <f>IF(B755="","",ROW()-5)</f>
        <v/>
      </c>
      <c r="B755" s="67" t="n"/>
      <c r="C755" s="68" t="n"/>
      <c r="D755" s="40" t="n"/>
      <c r="E755" s="68" t="n"/>
      <c r="F755" s="40" t="n"/>
      <c r="G755" s="69" t="n"/>
      <c r="H755" s="68" t="n"/>
      <c r="I755" s="70">
        <f>IF(B755="","",DATE(YEAR(B755),MONTH(B755),1))</f>
        <v/>
      </c>
      <c r="J755" s="71">
        <f>IF(B755="","",WEEKDAY(B755,2))</f>
        <v/>
      </c>
    </row>
    <row r="756" ht="19" customHeight="1">
      <c r="A756" s="66">
        <f>IF(B756="","",ROW()-5)</f>
        <v/>
      </c>
      <c r="B756" s="67" t="n"/>
      <c r="C756" s="68" t="n"/>
      <c r="D756" s="40" t="n"/>
      <c r="E756" s="68" t="n"/>
      <c r="F756" s="40" t="n"/>
      <c r="G756" s="69" t="n"/>
      <c r="H756" s="68" t="n"/>
      <c r="I756" s="70">
        <f>IF(B756="","",DATE(YEAR(B756),MONTH(B756),1))</f>
        <v/>
      </c>
      <c r="J756" s="71">
        <f>IF(B756="","",WEEKDAY(B756,2))</f>
        <v/>
      </c>
    </row>
    <row r="757" ht="19" customHeight="1">
      <c r="A757" s="66">
        <f>IF(B757="","",ROW()-5)</f>
        <v/>
      </c>
      <c r="B757" s="67" t="n"/>
      <c r="C757" s="68" t="n"/>
      <c r="D757" s="40" t="n"/>
      <c r="E757" s="68" t="n"/>
      <c r="F757" s="40" t="n"/>
      <c r="G757" s="69" t="n"/>
      <c r="H757" s="68" t="n"/>
      <c r="I757" s="70">
        <f>IF(B757="","",DATE(YEAR(B757),MONTH(B757),1))</f>
        <v/>
      </c>
      <c r="J757" s="71">
        <f>IF(B757="","",WEEKDAY(B757,2))</f>
        <v/>
      </c>
    </row>
    <row r="758" ht="19" customHeight="1">
      <c r="A758" s="66">
        <f>IF(B758="","",ROW()-5)</f>
        <v/>
      </c>
      <c r="B758" s="67" t="n"/>
      <c r="C758" s="68" t="n"/>
      <c r="D758" s="40" t="n"/>
      <c r="E758" s="68" t="n"/>
      <c r="F758" s="40" t="n"/>
      <c r="G758" s="69" t="n"/>
      <c r="H758" s="68" t="n"/>
      <c r="I758" s="70">
        <f>IF(B758="","",DATE(YEAR(B758),MONTH(B758),1))</f>
        <v/>
      </c>
      <c r="J758" s="71">
        <f>IF(B758="","",WEEKDAY(B758,2))</f>
        <v/>
      </c>
    </row>
    <row r="759" ht="19" customHeight="1">
      <c r="A759" s="66">
        <f>IF(B759="","",ROW()-5)</f>
        <v/>
      </c>
      <c r="B759" s="67" t="n"/>
      <c r="C759" s="68" t="n"/>
      <c r="D759" s="40" t="n"/>
      <c r="E759" s="68" t="n"/>
      <c r="F759" s="40" t="n"/>
      <c r="G759" s="69" t="n"/>
      <c r="H759" s="68" t="n"/>
      <c r="I759" s="70">
        <f>IF(B759="","",DATE(YEAR(B759),MONTH(B759),1))</f>
        <v/>
      </c>
      <c r="J759" s="71">
        <f>IF(B759="","",WEEKDAY(B759,2))</f>
        <v/>
      </c>
    </row>
    <row r="760" ht="19" customHeight="1">
      <c r="A760" s="66">
        <f>IF(B760="","",ROW()-5)</f>
        <v/>
      </c>
      <c r="B760" s="67" t="n"/>
      <c r="C760" s="68" t="n"/>
      <c r="D760" s="40" t="n"/>
      <c r="E760" s="68" t="n"/>
      <c r="F760" s="40" t="n"/>
      <c r="G760" s="69" t="n"/>
      <c r="H760" s="68" t="n"/>
      <c r="I760" s="70">
        <f>IF(B760="","",DATE(YEAR(B760),MONTH(B760),1))</f>
        <v/>
      </c>
      <c r="J760" s="71">
        <f>IF(B760="","",WEEKDAY(B760,2))</f>
        <v/>
      </c>
    </row>
    <row r="761" ht="19" customHeight="1">
      <c r="A761" s="66">
        <f>IF(B761="","",ROW()-5)</f>
        <v/>
      </c>
      <c r="B761" s="67" t="n"/>
      <c r="C761" s="68" t="n"/>
      <c r="D761" s="40" t="n"/>
      <c r="E761" s="68" t="n"/>
      <c r="F761" s="40" t="n"/>
      <c r="G761" s="69" t="n"/>
      <c r="H761" s="68" t="n"/>
      <c r="I761" s="70">
        <f>IF(B761="","",DATE(YEAR(B761),MONTH(B761),1))</f>
        <v/>
      </c>
      <c r="J761" s="71">
        <f>IF(B761="","",WEEKDAY(B761,2))</f>
        <v/>
      </c>
    </row>
    <row r="762" ht="19" customHeight="1">
      <c r="A762" s="66">
        <f>IF(B762="","",ROW()-5)</f>
        <v/>
      </c>
      <c r="B762" s="67" t="n"/>
      <c r="C762" s="68" t="n"/>
      <c r="D762" s="40" t="n"/>
      <c r="E762" s="68" t="n"/>
      <c r="F762" s="40" t="n"/>
      <c r="G762" s="69" t="n"/>
      <c r="H762" s="68" t="n"/>
      <c r="I762" s="70">
        <f>IF(B762="","",DATE(YEAR(B762),MONTH(B762),1))</f>
        <v/>
      </c>
      <c r="J762" s="71">
        <f>IF(B762="","",WEEKDAY(B762,2))</f>
        <v/>
      </c>
    </row>
    <row r="763" ht="19" customHeight="1">
      <c r="A763" s="66">
        <f>IF(B763="","",ROW()-5)</f>
        <v/>
      </c>
      <c r="B763" s="67" t="n"/>
      <c r="C763" s="68" t="n"/>
      <c r="D763" s="40" t="n"/>
      <c r="E763" s="68" t="n"/>
      <c r="F763" s="40" t="n"/>
      <c r="G763" s="69" t="n"/>
      <c r="H763" s="68" t="n"/>
      <c r="I763" s="70">
        <f>IF(B763="","",DATE(YEAR(B763),MONTH(B763),1))</f>
        <v/>
      </c>
      <c r="J763" s="71">
        <f>IF(B763="","",WEEKDAY(B763,2))</f>
        <v/>
      </c>
    </row>
    <row r="764" ht="19" customHeight="1">
      <c r="A764" s="66">
        <f>IF(B764="","",ROW()-5)</f>
        <v/>
      </c>
      <c r="B764" s="67" t="n"/>
      <c r="C764" s="68" t="n"/>
      <c r="D764" s="40" t="n"/>
      <c r="E764" s="68" t="n"/>
      <c r="F764" s="40" t="n"/>
      <c r="G764" s="69" t="n"/>
      <c r="H764" s="68" t="n"/>
      <c r="I764" s="70">
        <f>IF(B764="","",DATE(YEAR(B764),MONTH(B764),1))</f>
        <v/>
      </c>
      <c r="J764" s="71">
        <f>IF(B764="","",WEEKDAY(B764,2))</f>
        <v/>
      </c>
    </row>
    <row r="765" ht="19" customHeight="1">
      <c r="A765" s="66">
        <f>IF(B765="","",ROW()-5)</f>
        <v/>
      </c>
      <c r="B765" s="67" t="n"/>
      <c r="C765" s="68" t="n"/>
      <c r="D765" s="40" t="n"/>
      <c r="E765" s="68" t="n"/>
      <c r="F765" s="40" t="n"/>
      <c r="G765" s="69" t="n"/>
      <c r="H765" s="68" t="n"/>
      <c r="I765" s="70">
        <f>IF(B765="","",DATE(YEAR(B765),MONTH(B765),1))</f>
        <v/>
      </c>
      <c r="J765" s="71">
        <f>IF(B765="","",WEEKDAY(B765,2))</f>
        <v/>
      </c>
    </row>
    <row r="766" ht="19" customHeight="1">
      <c r="A766" s="66">
        <f>IF(B766="","",ROW()-5)</f>
        <v/>
      </c>
      <c r="B766" s="67" t="n"/>
      <c r="C766" s="68" t="n"/>
      <c r="D766" s="40" t="n"/>
      <c r="E766" s="68" t="n"/>
      <c r="F766" s="40" t="n"/>
      <c r="G766" s="69" t="n"/>
      <c r="H766" s="68" t="n"/>
      <c r="I766" s="70">
        <f>IF(B766="","",DATE(YEAR(B766),MONTH(B766),1))</f>
        <v/>
      </c>
      <c r="J766" s="71">
        <f>IF(B766="","",WEEKDAY(B766,2))</f>
        <v/>
      </c>
    </row>
    <row r="767" ht="19" customHeight="1">
      <c r="A767" s="66">
        <f>IF(B767="","",ROW()-5)</f>
        <v/>
      </c>
      <c r="B767" s="67" t="n"/>
      <c r="C767" s="68" t="n"/>
      <c r="D767" s="40" t="n"/>
      <c r="E767" s="68" t="n"/>
      <c r="F767" s="40" t="n"/>
      <c r="G767" s="69" t="n"/>
      <c r="H767" s="68" t="n"/>
      <c r="I767" s="70">
        <f>IF(B767="","",DATE(YEAR(B767),MONTH(B767),1))</f>
        <v/>
      </c>
      <c r="J767" s="71">
        <f>IF(B767="","",WEEKDAY(B767,2))</f>
        <v/>
      </c>
    </row>
    <row r="768" ht="19" customHeight="1">
      <c r="A768" s="66">
        <f>IF(B768="","",ROW()-5)</f>
        <v/>
      </c>
      <c r="B768" s="67" t="n"/>
      <c r="C768" s="68" t="n"/>
      <c r="D768" s="40" t="n"/>
      <c r="E768" s="68" t="n"/>
      <c r="F768" s="40" t="n"/>
      <c r="G768" s="69" t="n"/>
      <c r="H768" s="68" t="n"/>
      <c r="I768" s="70">
        <f>IF(B768="","",DATE(YEAR(B768),MONTH(B768),1))</f>
        <v/>
      </c>
      <c r="J768" s="71">
        <f>IF(B768="","",WEEKDAY(B768,2))</f>
        <v/>
      </c>
    </row>
    <row r="769" ht="19" customHeight="1">
      <c r="A769" s="66">
        <f>IF(B769="","",ROW()-5)</f>
        <v/>
      </c>
      <c r="B769" s="67" t="n"/>
      <c r="C769" s="68" t="n"/>
      <c r="D769" s="40" t="n"/>
      <c r="E769" s="68" t="n"/>
      <c r="F769" s="40" t="n"/>
      <c r="G769" s="69" t="n"/>
      <c r="H769" s="68" t="n"/>
      <c r="I769" s="70">
        <f>IF(B769="","",DATE(YEAR(B769),MONTH(B769),1))</f>
        <v/>
      </c>
      <c r="J769" s="71">
        <f>IF(B769="","",WEEKDAY(B769,2))</f>
        <v/>
      </c>
    </row>
    <row r="770" ht="19" customHeight="1">
      <c r="A770" s="66">
        <f>IF(B770="","",ROW()-5)</f>
        <v/>
      </c>
      <c r="B770" s="67" t="n"/>
      <c r="C770" s="68" t="n"/>
      <c r="D770" s="40" t="n"/>
      <c r="E770" s="68" t="n"/>
      <c r="F770" s="40" t="n"/>
      <c r="G770" s="69" t="n"/>
      <c r="H770" s="68" t="n"/>
      <c r="I770" s="70">
        <f>IF(B770="","",DATE(YEAR(B770),MONTH(B770),1))</f>
        <v/>
      </c>
      <c r="J770" s="71">
        <f>IF(B770="","",WEEKDAY(B770,2))</f>
        <v/>
      </c>
    </row>
    <row r="771" ht="19" customHeight="1">
      <c r="A771" s="66">
        <f>IF(B771="","",ROW()-5)</f>
        <v/>
      </c>
      <c r="B771" s="67" t="n"/>
      <c r="C771" s="68" t="n"/>
      <c r="D771" s="40" t="n"/>
      <c r="E771" s="68" t="n"/>
      <c r="F771" s="40" t="n"/>
      <c r="G771" s="69" t="n"/>
      <c r="H771" s="68" t="n"/>
      <c r="I771" s="70">
        <f>IF(B771="","",DATE(YEAR(B771),MONTH(B771),1))</f>
        <v/>
      </c>
      <c r="J771" s="71">
        <f>IF(B771="","",WEEKDAY(B771,2))</f>
        <v/>
      </c>
    </row>
    <row r="772" ht="19" customHeight="1">
      <c r="A772" s="66">
        <f>IF(B772="","",ROW()-5)</f>
        <v/>
      </c>
      <c r="B772" s="67" t="n"/>
      <c r="C772" s="68" t="n"/>
      <c r="D772" s="40" t="n"/>
      <c r="E772" s="68" t="n"/>
      <c r="F772" s="40" t="n"/>
      <c r="G772" s="69" t="n"/>
      <c r="H772" s="68" t="n"/>
      <c r="I772" s="70">
        <f>IF(B772="","",DATE(YEAR(B772),MONTH(B772),1))</f>
        <v/>
      </c>
      <c r="J772" s="71">
        <f>IF(B772="","",WEEKDAY(B772,2))</f>
        <v/>
      </c>
    </row>
    <row r="773" ht="19" customHeight="1">
      <c r="A773" s="66">
        <f>IF(B773="","",ROW()-5)</f>
        <v/>
      </c>
      <c r="B773" s="67" t="n"/>
      <c r="C773" s="68" t="n"/>
      <c r="D773" s="40" t="n"/>
      <c r="E773" s="68" t="n"/>
      <c r="F773" s="40" t="n"/>
      <c r="G773" s="69" t="n"/>
      <c r="H773" s="68" t="n"/>
      <c r="I773" s="70">
        <f>IF(B773="","",DATE(YEAR(B773),MONTH(B773),1))</f>
        <v/>
      </c>
      <c r="J773" s="71">
        <f>IF(B773="","",WEEKDAY(B773,2))</f>
        <v/>
      </c>
    </row>
    <row r="774" ht="19" customHeight="1">
      <c r="A774" s="66">
        <f>IF(B774="","",ROW()-5)</f>
        <v/>
      </c>
      <c r="B774" s="67" t="n"/>
      <c r="C774" s="68" t="n"/>
      <c r="D774" s="40" t="n"/>
      <c r="E774" s="68" t="n"/>
      <c r="F774" s="40" t="n"/>
      <c r="G774" s="69" t="n"/>
      <c r="H774" s="68" t="n"/>
      <c r="I774" s="70">
        <f>IF(B774="","",DATE(YEAR(B774),MONTH(B774),1))</f>
        <v/>
      </c>
      <c r="J774" s="71">
        <f>IF(B774="","",WEEKDAY(B774,2))</f>
        <v/>
      </c>
    </row>
    <row r="775" ht="19" customHeight="1">
      <c r="A775" s="66">
        <f>IF(B775="","",ROW()-5)</f>
        <v/>
      </c>
      <c r="B775" s="67" t="n"/>
      <c r="C775" s="68" t="n"/>
      <c r="D775" s="40" t="n"/>
      <c r="E775" s="68" t="n"/>
      <c r="F775" s="40" t="n"/>
      <c r="G775" s="69" t="n"/>
      <c r="H775" s="68" t="n"/>
      <c r="I775" s="70">
        <f>IF(B775="","",DATE(YEAR(B775),MONTH(B775),1))</f>
        <v/>
      </c>
      <c r="J775" s="71">
        <f>IF(B775="","",WEEKDAY(B775,2))</f>
        <v/>
      </c>
    </row>
    <row r="776" ht="19" customHeight="1">
      <c r="A776" s="66">
        <f>IF(B776="","",ROW()-5)</f>
        <v/>
      </c>
      <c r="B776" s="67" t="n"/>
      <c r="C776" s="68" t="n"/>
      <c r="D776" s="40" t="n"/>
      <c r="E776" s="68" t="n"/>
      <c r="F776" s="40" t="n"/>
      <c r="G776" s="69" t="n"/>
      <c r="H776" s="68" t="n"/>
      <c r="I776" s="70">
        <f>IF(B776="","",DATE(YEAR(B776),MONTH(B776),1))</f>
        <v/>
      </c>
      <c r="J776" s="71">
        <f>IF(B776="","",WEEKDAY(B776,2))</f>
        <v/>
      </c>
    </row>
    <row r="777" ht="19" customHeight="1">
      <c r="A777" s="66">
        <f>IF(B777="","",ROW()-5)</f>
        <v/>
      </c>
      <c r="B777" s="67" t="n"/>
      <c r="C777" s="68" t="n"/>
      <c r="D777" s="40" t="n"/>
      <c r="E777" s="68" t="n"/>
      <c r="F777" s="40" t="n"/>
      <c r="G777" s="69" t="n"/>
      <c r="H777" s="68" t="n"/>
      <c r="I777" s="70">
        <f>IF(B777="","",DATE(YEAR(B777),MONTH(B777),1))</f>
        <v/>
      </c>
      <c r="J777" s="71">
        <f>IF(B777="","",WEEKDAY(B777,2))</f>
        <v/>
      </c>
    </row>
    <row r="778" ht="19" customHeight="1">
      <c r="A778" s="66">
        <f>IF(B778="","",ROW()-5)</f>
        <v/>
      </c>
      <c r="B778" s="67" t="n"/>
      <c r="C778" s="68" t="n"/>
      <c r="D778" s="40" t="n"/>
      <c r="E778" s="68" t="n"/>
      <c r="F778" s="40" t="n"/>
      <c r="G778" s="69" t="n"/>
      <c r="H778" s="68" t="n"/>
      <c r="I778" s="70">
        <f>IF(B778="","",DATE(YEAR(B778),MONTH(B778),1))</f>
        <v/>
      </c>
      <c r="J778" s="71">
        <f>IF(B778="","",WEEKDAY(B778,2))</f>
        <v/>
      </c>
    </row>
    <row r="779" ht="19" customHeight="1">
      <c r="A779" s="66">
        <f>IF(B779="","",ROW()-5)</f>
        <v/>
      </c>
      <c r="B779" s="67" t="n"/>
      <c r="C779" s="68" t="n"/>
      <c r="D779" s="40" t="n"/>
      <c r="E779" s="68" t="n"/>
      <c r="F779" s="40" t="n"/>
      <c r="G779" s="69" t="n"/>
      <c r="H779" s="68" t="n"/>
      <c r="I779" s="70">
        <f>IF(B779="","",DATE(YEAR(B779),MONTH(B779),1))</f>
        <v/>
      </c>
      <c r="J779" s="71">
        <f>IF(B779="","",WEEKDAY(B779,2))</f>
        <v/>
      </c>
    </row>
    <row r="780" ht="19" customHeight="1">
      <c r="A780" s="66">
        <f>IF(B780="","",ROW()-5)</f>
        <v/>
      </c>
      <c r="B780" s="67" t="n"/>
      <c r="C780" s="68" t="n"/>
      <c r="D780" s="40" t="n"/>
      <c r="E780" s="68" t="n"/>
      <c r="F780" s="40" t="n"/>
      <c r="G780" s="69" t="n"/>
      <c r="H780" s="68" t="n"/>
      <c r="I780" s="70">
        <f>IF(B780="","",DATE(YEAR(B780),MONTH(B780),1))</f>
        <v/>
      </c>
      <c r="J780" s="71">
        <f>IF(B780="","",WEEKDAY(B780,2))</f>
        <v/>
      </c>
    </row>
    <row r="781" ht="19" customHeight="1">
      <c r="A781" s="66">
        <f>IF(B781="","",ROW()-5)</f>
        <v/>
      </c>
      <c r="B781" s="67" t="n"/>
      <c r="C781" s="68" t="n"/>
      <c r="D781" s="40" t="n"/>
      <c r="E781" s="68" t="n"/>
      <c r="F781" s="40" t="n"/>
      <c r="G781" s="69" t="n"/>
      <c r="H781" s="68" t="n"/>
      <c r="I781" s="70">
        <f>IF(B781="","",DATE(YEAR(B781),MONTH(B781),1))</f>
        <v/>
      </c>
      <c r="J781" s="71">
        <f>IF(B781="","",WEEKDAY(B781,2))</f>
        <v/>
      </c>
    </row>
    <row r="782" ht="19" customHeight="1">
      <c r="A782" s="66">
        <f>IF(B782="","",ROW()-5)</f>
        <v/>
      </c>
      <c r="B782" s="67" t="n"/>
      <c r="C782" s="68" t="n"/>
      <c r="D782" s="40" t="n"/>
      <c r="E782" s="68" t="n"/>
      <c r="F782" s="40" t="n"/>
      <c r="G782" s="69" t="n"/>
      <c r="H782" s="68" t="n"/>
      <c r="I782" s="70">
        <f>IF(B782="","",DATE(YEAR(B782),MONTH(B782),1))</f>
        <v/>
      </c>
      <c r="J782" s="71">
        <f>IF(B782="","",WEEKDAY(B782,2))</f>
        <v/>
      </c>
    </row>
    <row r="783" ht="19" customHeight="1">
      <c r="A783" s="66">
        <f>IF(B783="","",ROW()-5)</f>
        <v/>
      </c>
      <c r="B783" s="67" t="n"/>
      <c r="C783" s="68" t="n"/>
      <c r="D783" s="40" t="n"/>
      <c r="E783" s="68" t="n"/>
      <c r="F783" s="40" t="n"/>
      <c r="G783" s="69" t="n"/>
      <c r="H783" s="68" t="n"/>
      <c r="I783" s="70">
        <f>IF(B783="","",DATE(YEAR(B783),MONTH(B783),1))</f>
        <v/>
      </c>
      <c r="J783" s="71">
        <f>IF(B783="","",WEEKDAY(B783,2))</f>
        <v/>
      </c>
    </row>
    <row r="784" ht="19" customHeight="1">
      <c r="A784" s="66">
        <f>IF(B784="","",ROW()-5)</f>
        <v/>
      </c>
      <c r="B784" s="67" t="n"/>
      <c r="C784" s="68" t="n"/>
      <c r="D784" s="40" t="n"/>
      <c r="E784" s="68" t="n"/>
      <c r="F784" s="40" t="n"/>
      <c r="G784" s="69" t="n"/>
      <c r="H784" s="68" t="n"/>
      <c r="I784" s="70">
        <f>IF(B784="","",DATE(YEAR(B784),MONTH(B784),1))</f>
        <v/>
      </c>
      <c r="J784" s="71">
        <f>IF(B784="","",WEEKDAY(B784,2))</f>
        <v/>
      </c>
    </row>
    <row r="785" ht="19" customHeight="1">
      <c r="A785" s="66">
        <f>IF(B785="","",ROW()-5)</f>
        <v/>
      </c>
      <c r="B785" s="67" t="n"/>
      <c r="C785" s="68" t="n"/>
      <c r="D785" s="40" t="n"/>
      <c r="E785" s="68" t="n"/>
      <c r="F785" s="40" t="n"/>
      <c r="G785" s="69" t="n"/>
      <c r="H785" s="68" t="n"/>
      <c r="I785" s="70">
        <f>IF(B785="","",DATE(YEAR(B785),MONTH(B785),1))</f>
        <v/>
      </c>
      <c r="J785" s="71">
        <f>IF(B785="","",WEEKDAY(B785,2))</f>
        <v/>
      </c>
    </row>
    <row r="786" ht="19" customHeight="1">
      <c r="A786" s="66">
        <f>IF(B786="","",ROW()-5)</f>
        <v/>
      </c>
      <c r="B786" s="67" t="n"/>
      <c r="C786" s="68" t="n"/>
      <c r="D786" s="40" t="n"/>
      <c r="E786" s="68" t="n"/>
      <c r="F786" s="40" t="n"/>
      <c r="G786" s="69" t="n"/>
      <c r="H786" s="68" t="n"/>
      <c r="I786" s="70">
        <f>IF(B786="","",DATE(YEAR(B786),MONTH(B786),1))</f>
        <v/>
      </c>
      <c r="J786" s="71">
        <f>IF(B786="","",WEEKDAY(B786,2))</f>
        <v/>
      </c>
    </row>
    <row r="787" ht="19" customHeight="1">
      <c r="A787" s="66">
        <f>IF(B787="","",ROW()-5)</f>
        <v/>
      </c>
      <c r="B787" s="67" t="n"/>
      <c r="C787" s="68" t="n"/>
      <c r="D787" s="40" t="n"/>
      <c r="E787" s="68" t="n"/>
      <c r="F787" s="40" t="n"/>
      <c r="G787" s="69" t="n"/>
      <c r="H787" s="68" t="n"/>
      <c r="I787" s="70">
        <f>IF(B787="","",DATE(YEAR(B787),MONTH(B787),1))</f>
        <v/>
      </c>
      <c r="J787" s="71">
        <f>IF(B787="","",WEEKDAY(B787,2))</f>
        <v/>
      </c>
    </row>
    <row r="788" ht="19" customHeight="1">
      <c r="A788" s="66">
        <f>IF(B788="","",ROW()-5)</f>
        <v/>
      </c>
      <c r="B788" s="67" t="n"/>
      <c r="C788" s="68" t="n"/>
      <c r="D788" s="40" t="n"/>
      <c r="E788" s="68" t="n"/>
      <c r="F788" s="40" t="n"/>
      <c r="G788" s="69" t="n"/>
      <c r="H788" s="68" t="n"/>
      <c r="I788" s="70">
        <f>IF(B788="","",DATE(YEAR(B788),MONTH(B788),1))</f>
        <v/>
      </c>
      <c r="J788" s="71">
        <f>IF(B788="","",WEEKDAY(B788,2))</f>
        <v/>
      </c>
    </row>
    <row r="789" ht="19" customHeight="1">
      <c r="A789" s="66">
        <f>IF(B789="","",ROW()-5)</f>
        <v/>
      </c>
      <c r="B789" s="67" t="n"/>
      <c r="C789" s="68" t="n"/>
      <c r="D789" s="40" t="n"/>
      <c r="E789" s="68" t="n"/>
      <c r="F789" s="40" t="n"/>
      <c r="G789" s="69" t="n"/>
      <c r="H789" s="68" t="n"/>
      <c r="I789" s="70">
        <f>IF(B789="","",DATE(YEAR(B789),MONTH(B789),1))</f>
        <v/>
      </c>
      <c r="J789" s="71">
        <f>IF(B789="","",WEEKDAY(B789,2))</f>
        <v/>
      </c>
    </row>
    <row r="790" ht="19" customHeight="1">
      <c r="A790" s="66">
        <f>IF(B790="","",ROW()-5)</f>
        <v/>
      </c>
      <c r="B790" s="67" t="n"/>
      <c r="C790" s="68" t="n"/>
      <c r="D790" s="40" t="n"/>
      <c r="E790" s="68" t="n"/>
      <c r="F790" s="40" t="n"/>
      <c r="G790" s="69" t="n"/>
      <c r="H790" s="68" t="n"/>
      <c r="I790" s="70">
        <f>IF(B790="","",DATE(YEAR(B790),MONTH(B790),1))</f>
        <v/>
      </c>
      <c r="J790" s="71">
        <f>IF(B790="","",WEEKDAY(B790,2))</f>
        <v/>
      </c>
    </row>
    <row r="791" ht="19" customHeight="1">
      <c r="A791" s="66">
        <f>IF(B791="","",ROW()-5)</f>
        <v/>
      </c>
      <c r="B791" s="67" t="n"/>
      <c r="C791" s="68" t="n"/>
      <c r="D791" s="40" t="n"/>
      <c r="E791" s="68" t="n"/>
      <c r="F791" s="40" t="n"/>
      <c r="G791" s="69" t="n"/>
      <c r="H791" s="68" t="n"/>
      <c r="I791" s="70">
        <f>IF(B791="","",DATE(YEAR(B791),MONTH(B791),1))</f>
        <v/>
      </c>
      <c r="J791" s="71">
        <f>IF(B791="","",WEEKDAY(B791,2))</f>
        <v/>
      </c>
    </row>
    <row r="792" ht="19" customHeight="1">
      <c r="A792" s="66">
        <f>IF(B792="","",ROW()-5)</f>
        <v/>
      </c>
      <c r="B792" s="67" t="n"/>
      <c r="C792" s="68" t="n"/>
      <c r="D792" s="40" t="n"/>
      <c r="E792" s="68" t="n"/>
      <c r="F792" s="40" t="n"/>
      <c r="G792" s="69" t="n"/>
      <c r="H792" s="68" t="n"/>
      <c r="I792" s="70">
        <f>IF(B792="","",DATE(YEAR(B792),MONTH(B792),1))</f>
        <v/>
      </c>
      <c r="J792" s="71">
        <f>IF(B792="","",WEEKDAY(B792,2))</f>
        <v/>
      </c>
    </row>
    <row r="793" ht="19" customHeight="1">
      <c r="A793" s="66">
        <f>IF(B793="","",ROW()-5)</f>
        <v/>
      </c>
      <c r="B793" s="67" t="n"/>
      <c r="C793" s="68" t="n"/>
      <c r="D793" s="40" t="n"/>
      <c r="E793" s="68" t="n"/>
      <c r="F793" s="40" t="n"/>
      <c r="G793" s="69" t="n"/>
      <c r="H793" s="68" t="n"/>
      <c r="I793" s="70">
        <f>IF(B793="","",DATE(YEAR(B793),MONTH(B793),1))</f>
        <v/>
      </c>
      <c r="J793" s="71">
        <f>IF(B793="","",WEEKDAY(B793,2))</f>
        <v/>
      </c>
    </row>
    <row r="794" ht="19" customHeight="1">
      <c r="A794" s="66">
        <f>IF(B794="","",ROW()-5)</f>
        <v/>
      </c>
      <c r="B794" s="67" t="n"/>
      <c r="C794" s="68" t="n"/>
      <c r="D794" s="40" t="n"/>
      <c r="E794" s="68" t="n"/>
      <c r="F794" s="40" t="n"/>
      <c r="G794" s="69" t="n"/>
      <c r="H794" s="68" t="n"/>
      <c r="I794" s="70">
        <f>IF(B794="","",DATE(YEAR(B794),MONTH(B794),1))</f>
        <v/>
      </c>
      <c r="J794" s="71">
        <f>IF(B794="","",WEEKDAY(B794,2))</f>
        <v/>
      </c>
    </row>
    <row r="795" ht="19" customHeight="1">
      <c r="A795" s="66">
        <f>IF(B795="","",ROW()-5)</f>
        <v/>
      </c>
      <c r="B795" s="67" t="n"/>
      <c r="C795" s="68" t="n"/>
      <c r="D795" s="40" t="n"/>
      <c r="E795" s="68" t="n"/>
      <c r="F795" s="40" t="n"/>
      <c r="G795" s="69" t="n"/>
      <c r="H795" s="68" t="n"/>
      <c r="I795" s="70">
        <f>IF(B795="","",DATE(YEAR(B795),MONTH(B795),1))</f>
        <v/>
      </c>
      <c r="J795" s="71">
        <f>IF(B795="","",WEEKDAY(B795,2))</f>
        <v/>
      </c>
    </row>
    <row r="796" ht="19" customHeight="1">
      <c r="A796" s="66">
        <f>IF(B796="","",ROW()-5)</f>
        <v/>
      </c>
      <c r="B796" s="67" t="n"/>
      <c r="C796" s="68" t="n"/>
      <c r="D796" s="40" t="n"/>
      <c r="E796" s="68" t="n"/>
      <c r="F796" s="40" t="n"/>
      <c r="G796" s="69" t="n"/>
      <c r="H796" s="68" t="n"/>
      <c r="I796" s="70">
        <f>IF(B796="","",DATE(YEAR(B796),MONTH(B796),1))</f>
        <v/>
      </c>
      <c r="J796" s="71">
        <f>IF(B796="","",WEEKDAY(B796,2))</f>
        <v/>
      </c>
    </row>
    <row r="797" ht="19" customHeight="1">
      <c r="A797" s="66">
        <f>IF(B797="","",ROW()-5)</f>
        <v/>
      </c>
      <c r="B797" s="67" t="n"/>
      <c r="C797" s="68" t="n"/>
      <c r="D797" s="40" t="n"/>
      <c r="E797" s="68" t="n"/>
      <c r="F797" s="40" t="n"/>
      <c r="G797" s="69" t="n"/>
      <c r="H797" s="68" t="n"/>
      <c r="I797" s="70">
        <f>IF(B797="","",DATE(YEAR(B797),MONTH(B797),1))</f>
        <v/>
      </c>
      <c r="J797" s="71">
        <f>IF(B797="","",WEEKDAY(B797,2))</f>
        <v/>
      </c>
    </row>
    <row r="798" ht="19" customHeight="1">
      <c r="A798" s="66">
        <f>IF(B798="","",ROW()-5)</f>
        <v/>
      </c>
      <c r="B798" s="67" t="n"/>
      <c r="C798" s="68" t="n"/>
      <c r="D798" s="40" t="n"/>
      <c r="E798" s="68" t="n"/>
      <c r="F798" s="40" t="n"/>
      <c r="G798" s="69" t="n"/>
      <c r="H798" s="68" t="n"/>
      <c r="I798" s="70">
        <f>IF(B798="","",DATE(YEAR(B798),MONTH(B798),1))</f>
        <v/>
      </c>
      <c r="J798" s="71">
        <f>IF(B798="","",WEEKDAY(B798,2))</f>
        <v/>
      </c>
    </row>
    <row r="799" ht="19" customHeight="1">
      <c r="A799" s="66">
        <f>IF(B799="","",ROW()-5)</f>
        <v/>
      </c>
      <c r="B799" s="67" t="n"/>
      <c r="C799" s="68" t="n"/>
      <c r="D799" s="40" t="n"/>
      <c r="E799" s="68" t="n"/>
      <c r="F799" s="40" t="n"/>
      <c r="G799" s="69" t="n"/>
      <c r="H799" s="68" t="n"/>
      <c r="I799" s="70">
        <f>IF(B799="","",DATE(YEAR(B799),MONTH(B799),1))</f>
        <v/>
      </c>
      <c r="J799" s="71">
        <f>IF(B799="","",WEEKDAY(B799,2))</f>
        <v/>
      </c>
    </row>
    <row r="800" ht="19" customHeight="1">
      <c r="A800" s="66">
        <f>IF(B800="","",ROW()-5)</f>
        <v/>
      </c>
      <c r="B800" s="67" t="n"/>
      <c r="C800" s="68" t="n"/>
      <c r="D800" s="40" t="n"/>
      <c r="E800" s="68" t="n"/>
      <c r="F800" s="40" t="n"/>
      <c r="G800" s="69" t="n"/>
      <c r="H800" s="68" t="n"/>
      <c r="I800" s="70">
        <f>IF(B800="","",DATE(YEAR(B800),MONTH(B800),1))</f>
        <v/>
      </c>
      <c r="J800" s="71">
        <f>IF(B800="","",WEEKDAY(B800,2))</f>
        <v/>
      </c>
    </row>
    <row r="801" ht="19" customHeight="1">
      <c r="A801" s="66">
        <f>IF(B801="","",ROW()-5)</f>
        <v/>
      </c>
      <c r="B801" s="67" t="n"/>
      <c r="C801" s="68" t="n"/>
      <c r="D801" s="40" t="n"/>
      <c r="E801" s="68" t="n"/>
      <c r="F801" s="40" t="n"/>
      <c r="G801" s="69" t="n"/>
      <c r="H801" s="68" t="n"/>
      <c r="I801" s="70">
        <f>IF(B801="","",DATE(YEAR(B801),MONTH(B801),1))</f>
        <v/>
      </c>
      <c r="J801" s="71">
        <f>IF(B801="","",WEEKDAY(B801,2))</f>
        <v/>
      </c>
    </row>
    <row r="802" ht="19" customHeight="1">
      <c r="A802" s="66">
        <f>IF(B802="","",ROW()-5)</f>
        <v/>
      </c>
      <c r="B802" s="67" t="n"/>
      <c r="C802" s="68" t="n"/>
      <c r="D802" s="40" t="n"/>
      <c r="E802" s="68" t="n"/>
      <c r="F802" s="40" t="n"/>
      <c r="G802" s="69" t="n"/>
      <c r="H802" s="68" t="n"/>
      <c r="I802" s="70">
        <f>IF(B802="","",DATE(YEAR(B802),MONTH(B802),1))</f>
        <v/>
      </c>
      <c r="J802" s="71">
        <f>IF(B802="","",WEEKDAY(B802,2))</f>
        <v/>
      </c>
    </row>
    <row r="803" ht="19" customHeight="1">
      <c r="A803" s="66">
        <f>IF(B803="","",ROW()-5)</f>
        <v/>
      </c>
      <c r="B803" s="67" t="n"/>
      <c r="C803" s="68" t="n"/>
      <c r="D803" s="40" t="n"/>
      <c r="E803" s="68" t="n"/>
      <c r="F803" s="40" t="n"/>
      <c r="G803" s="69" t="n"/>
      <c r="H803" s="68" t="n"/>
      <c r="I803" s="70">
        <f>IF(B803="","",DATE(YEAR(B803),MONTH(B803),1))</f>
        <v/>
      </c>
      <c r="J803" s="71">
        <f>IF(B803="","",WEEKDAY(B803,2))</f>
        <v/>
      </c>
    </row>
    <row r="804" ht="19" customHeight="1">
      <c r="A804" s="66">
        <f>IF(B804="","",ROW()-5)</f>
        <v/>
      </c>
      <c r="B804" s="67" t="n"/>
      <c r="C804" s="68" t="n"/>
      <c r="D804" s="40" t="n"/>
      <c r="E804" s="68" t="n"/>
      <c r="F804" s="40" t="n"/>
      <c r="G804" s="69" t="n"/>
      <c r="H804" s="68" t="n"/>
      <c r="I804" s="70">
        <f>IF(B804="","",DATE(YEAR(B804),MONTH(B804),1))</f>
        <v/>
      </c>
      <c r="J804" s="71">
        <f>IF(B804="","",WEEKDAY(B804,2))</f>
        <v/>
      </c>
    </row>
    <row r="805" ht="19" customHeight="1">
      <c r="A805" s="66">
        <f>IF(B805="","",ROW()-5)</f>
        <v/>
      </c>
      <c r="B805" s="67" t="n"/>
      <c r="C805" s="68" t="n"/>
      <c r="D805" s="40" t="n"/>
      <c r="E805" s="68" t="n"/>
      <c r="F805" s="40" t="n"/>
      <c r="G805" s="69" t="n"/>
      <c r="H805" s="68" t="n"/>
      <c r="I805" s="70">
        <f>IF(B805="","",DATE(YEAR(B805),MONTH(B805),1))</f>
        <v/>
      </c>
      <c r="J805" s="71">
        <f>IF(B805="","",WEEKDAY(B805,2))</f>
        <v/>
      </c>
    </row>
    <row r="806" ht="19" customHeight="1">
      <c r="A806" s="66">
        <f>IF(B806="","",ROW()-5)</f>
        <v/>
      </c>
      <c r="B806" s="67" t="n"/>
      <c r="C806" s="68" t="n"/>
      <c r="D806" s="40" t="n"/>
      <c r="E806" s="68" t="n"/>
      <c r="F806" s="40" t="n"/>
      <c r="G806" s="69" t="n"/>
      <c r="H806" s="68" t="n"/>
      <c r="I806" s="70">
        <f>IF(B806="","",DATE(YEAR(B806),MONTH(B806),1))</f>
        <v/>
      </c>
      <c r="J806" s="71">
        <f>IF(B806="","",WEEKDAY(B806,2))</f>
        <v/>
      </c>
    </row>
    <row r="807" ht="19" customHeight="1">
      <c r="A807" s="66">
        <f>IF(B807="","",ROW()-5)</f>
        <v/>
      </c>
      <c r="B807" s="67" t="n"/>
      <c r="C807" s="68" t="n"/>
      <c r="D807" s="40" t="n"/>
      <c r="E807" s="68" t="n"/>
      <c r="F807" s="40" t="n"/>
      <c r="G807" s="69" t="n"/>
      <c r="H807" s="68" t="n"/>
      <c r="I807" s="70">
        <f>IF(B807="","",DATE(YEAR(B807),MONTH(B807),1))</f>
        <v/>
      </c>
      <c r="J807" s="71">
        <f>IF(B807="","",WEEKDAY(B807,2))</f>
        <v/>
      </c>
    </row>
    <row r="808" ht="19" customHeight="1">
      <c r="A808" s="66">
        <f>IF(B808="","",ROW()-5)</f>
        <v/>
      </c>
      <c r="B808" s="67" t="n"/>
      <c r="C808" s="68" t="n"/>
      <c r="D808" s="40" t="n"/>
      <c r="E808" s="68" t="n"/>
      <c r="F808" s="40" t="n"/>
      <c r="G808" s="69" t="n"/>
      <c r="H808" s="68" t="n"/>
      <c r="I808" s="70">
        <f>IF(B808="","",DATE(YEAR(B808),MONTH(B808),1))</f>
        <v/>
      </c>
      <c r="J808" s="71">
        <f>IF(B808="","",WEEKDAY(B808,2))</f>
        <v/>
      </c>
    </row>
    <row r="809" ht="19" customHeight="1">
      <c r="A809" s="66">
        <f>IF(B809="","",ROW()-5)</f>
        <v/>
      </c>
      <c r="B809" s="67" t="n"/>
      <c r="C809" s="68" t="n"/>
      <c r="D809" s="40" t="n"/>
      <c r="E809" s="68" t="n"/>
      <c r="F809" s="40" t="n"/>
      <c r="G809" s="69" t="n"/>
      <c r="H809" s="68" t="n"/>
      <c r="I809" s="70">
        <f>IF(B809="","",DATE(YEAR(B809),MONTH(B809),1))</f>
        <v/>
      </c>
      <c r="J809" s="71">
        <f>IF(B809="","",WEEKDAY(B809,2))</f>
        <v/>
      </c>
    </row>
    <row r="810" ht="19" customHeight="1">
      <c r="A810" s="66">
        <f>IF(B810="","",ROW()-5)</f>
        <v/>
      </c>
      <c r="B810" s="67" t="n"/>
      <c r="C810" s="68" t="n"/>
      <c r="D810" s="40" t="n"/>
      <c r="E810" s="68" t="n"/>
      <c r="F810" s="40" t="n"/>
      <c r="G810" s="69" t="n"/>
      <c r="H810" s="68" t="n"/>
      <c r="I810" s="70">
        <f>IF(B810="","",DATE(YEAR(B810),MONTH(B810),1))</f>
        <v/>
      </c>
      <c r="J810" s="71">
        <f>IF(B810="","",WEEKDAY(B810,2))</f>
        <v/>
      </c>
    </row>
    <row r="811" ht="19" customHeight="1">
      <c r="A811" s="66">
        <f>IF(B811="","",ROW()-5)</f>
        <v/>
      </c>
      <c r="B811" s="67" t="n"/>
      <c r="C811" s="68" t="n"/>
      <c r="D811" s="40" t="n"/>
      <c r="E811" s="68" t="n"/>
      <c r="F811" s="40" t="n"/>
      <c r="G811" s="69" t="n"/>
      <c r="H811" s="68" t="n"/>
      <c r="I811" s="70">
        <f>IF(B811="","",DATE(YEAR(B811),MONTH(B811),1))</f>
        <v/>
      </c>
      <c r="J811" s="71">
        <f>IF(B811="","",WEEKDAY(B811,2))</f>
        <v/>
      </c>
    </row>
    <row r="812" ht="19" customHeight="1">
      <c r="A812" s="66">
        <f>IF(B812="","",ROW()-5)</f>
        <v/>
      </c>
      <c r="B812" s="67" t="n"/>
      <c r="C812" s="68" t="n"/>
      <c r="D812" s="40" t="n"/>
      <c r="E812" s="68" t="n"/>
      <c r="F812" s="40" t="n"/>
      <c r="G812" s="69" t="n"/>
      <c r="H812" s="68" t="n"/>
      <c r="I812" s="70">
        <f>IF(B812="","",DATE(YEAR(B812),MONTH(B812),1))</f>
        <v/>
      </c>
      <c r="J812" s="71">
        <f>IF(B812="","",WEEKDAY(B812,2))</f>
        <v/>
      </c>
    </row>
    <row r="813" ht="19" customHeight="1">
      <c r="A813" s="66">
        <f>IF(B813="","",ROW()-5)</f>
        <v/>
      </c>
      <c r="B813" s="67" t="n"/>
      <c r="C813" s="68" t="n"/>
      <c r="D813" s="40" t="n"/>
      <c r="E813" s="68" t="n"/>
      <c r="F813" s="40" t="n"/>
      <c r="G813" s="69" t="n"/>
      <c r="H813" s="68" t="n"/>
      <c r="I813" s="70">
        <f>IF(B813="","",DATE(YEAR(B813),MONTH(B813),1))</f>
        <v/>
      </c>
      <c r="J813" s="71">
        <f>IF(B813="","",WEEKDAY(B813,2))</f>
        <v/>
      </c>
    </row>
    <row r="814" ht="19" customHeight="1">
      <c r="A814" s="66">
        <f>IF(B814="","",ROW()-5)</f>
        <v/>
      </c>
      <c r="B814" s="67" t="n"/>
      <c r="C814" s="68" t="n"/>
      <c r="D814" s="40" t="n"/>
      <c r="E814" s="68" t="n"/>
      <c r="F814" s="40" t="n"/>
      <c r="G814" s="69" t="n"/>
      <c r="H814" s="68" t="n"/>
      <c r="I814" s="70">
        <f>IF(B814="","",DATE(YEAR(B814),MONTH(B814),1))</f>
        <v/>
      </c>
      <c r="J814" s="71">
        <f>IF(B814="","",WEEKDAY(B814,2))</f>
        <v/>
      </c>
    </row>
    <row r="815" ht="19" customHeight="1">
      <c r="A815" s="66">
        <f>IF(B815="","",ROW()-5)</f>
        <v/>
      </c>
      <c r="B815" s="67" t="n"/>
      <c r="C815" s="68" t="n"/>
      <c r="D815" s="40" t="n"/>
      <c r="E815" s="68" t="n"/>
      <c r="F815" s="40" t="n"/>
      <c r="G815" s="69" t="n"/>
      <c r="H815" s="68" t="n"/>
      <c r="I815" s="70">
        <f>IF(B815="","",DATE(YEAR(B815),MONTH(B815),1))</f>
        <v/>
      </c>
      <c r="J815" s="71">
        <f>IF(B815="","",WEEKDAY(B815,2))</f>
        <v/>
      </c>
    </row>
    <row r="816" ht="19" customHeight="1">
      <c r="A816" s="66">
        <f>IF(B816="","",ROW()-5)</f>
        <v/>
      </c>
      <c r="B816" s="67" t="n"/>
      <c r="C816" s="68" t="n"/>
      <c r="D816" s="40" t="n"/>
      <c r="E816" s="68" t="n"/>
      <c r="F816" s="40" t="n"/>
      <c r="G816" s="69" t="n"/>
      <c r="H816" s="68" t="n"/>
      <c r="I816" s="70">
        <f>IF(B816="","",DATE(YEAR(B816),MONTH(B816),1))</f>
        <v/>
      </c>
      <c r="J816" s="71">
        <f>IF(B816="","",WEEKDAY(B816,2))</f>
        <v/>
      </c>
    </row>
    <row r="817" ht="19" customHeight="1">
      <c r="A817" s="66">
        <f>IF(B817="","",ROW()-5)</f>
        <v/>
      </c>
      <c r="B817" s="67" t="n"/>
      <c r="C817" s="68" t="n"/>
      <c r="D817" s="40" t="n"/>
      <c r="E817" s="68" t="n"/>
      <c r="F817" s="40" t="n"/>
      <c r="G817" s="69" t="n"/>
      <c r="H817" s="68" t="n"/>
      <c r="I817" s="70">
        <f>IF(B817="","",DATE(YEAR(B817),MONTH(B817),1))</f>
        <v/>
      </c>
      <c r="J817" s="71">
        <f>IF(B817="","",WEEKDAY(B817,2))</f>
        <v/>
      </c>
    </row>
    <row r="818" ht="19" customHeight="1">
      <c r="A818" s="66">
        <f>IF(B818="","",ROW()-5)</f>
        <v/>
      </c>
      <c r="B818" s="67" t="n"/>
      <c r="C818" s="68" t="n"/>
      <c r="D818" s="40" t="n"/>
      <c r="E818" s="68" t="n"/>
      <c r="F818" s="40" t="n"/>
      <c r="G818" s="69" t="n"/>
      <c r="H818" s="68" t="n"/>
      <c r="I818" s="70">
        <f>IF(B818="","",DATE(YEAR(B818),MONTH(B818),1))</f>
        <v/>
      </c>
      <c r="J818" s="71">
        <f>IF(B818="","",WEEKDAY(B818,2))</f>
        <v/>
      </c>
    </row>
    <row r="819" ht="19" customHeight="1">
      <c r="A819" s="66">
        <f>IF(B819="","",ROW()-5)</f>
        <v/>
      </c>
      <c r="B819" s="67" t="n"/>
      <c r="C819" s="68" t="n"/>
      <c r="D819" s="40" t="n"/>
      <c r="E819" s="68" t="n"/>
      <c r="F819" s="40" t="n"/>
      <c r="G819" s="69" t="n"/>
      <c r="H819" s="68" t="n"/>
      <c r="I819" s="70">
        <f>IF(B819="","",DATE(YEAR(B819),MONTH(B819),1))</f>
        <v/>
      </c>
      <c r="J819" s="71">
        <f>IF(B819="","",WEEKDAY(B819,2))</f>
        <v/>
      </c>
    </row>
    <row r="820" ht="19" customHeight="1">
      <c r="A820" s="66">
        <f>IF(B820="","",ROW()-5)</f>
        <v/>
      </c>
      <c r="B820" s="67" t="n"/>
      <c r="C820" s="68" t="n"/>
      <c r="D820" s="40" t="n"/>
      <c r="E820" s="68" t="n"/>
      <c r="F820" s="40" t="n"/>
      <c r="G820" s="69" t="n"/>
      <c r="H820" s="68" t="n"/>
      <c r="I820" s="70">
        <f>IF(B820="","",DATE(YEAR(B820),MONTH(B820),1))</f>
        <v/>
      </c>
      <c r="J820" s="71">
        <f>IF(B820="","",WEEKDAY(B820,2))</f>
        <v/>
      </c>
    </row>
    <row r="821" ht="19" customHeight="1">
      <c r="A821" s="66">
        <f>IF(B821="","",ROW()-5)</f>
        <v/>
      </c>
      <c r="B821" s="67" t="n"/>
      <c r="C821" s="68" t="n"/>
      <c r="D821" s="40" t="n"/>
      <c r="E821" s="68" t="n"/>
      <c r="F821" s="40" t="n"/>
      <c r="G821" s="69" t="n"/>
      <c r="H821" s="68" t="n"/>
      <c r="I821" s="70">
        <f>IF(B821="","",DATE(YEAR(B821),MONTH(B821),1))</f>
        <v/>
      </c>
      <c r="J821" s="71">
        <f>IF(B821="","",WEEKDAY(B821,2))</f>
        <v/>
      </c>
    </row>
    <row r="822" ht="19" customHeight="1">
      <c r="A822" s="66">
        <f>IF(B822="","",ROW()-5)</f>
        <v/>
      </c>
      <c r="B822" s="67" t="n"/>
      <c r="C822" s="68" t="n"/>
      <c r="D822" s="40" t="n"/>
      <c r="E822" s="68" t="n"/>
      <c r="F822" s="40" t="n"/>
      <c r="G822" s="69" t="n"/>
      <c r="H822" s="68" t="n"/>
      <c r="I822" s="70">
        <f>IF(B822="","",DATE(YEAR(B822),MONTH(B822),1))</f>
        <v/>
      </c>
      <c r="J822" s="71">
        <f>IF(B822="","",WEEKDAY(B822,2))</f>
        <v/>
      </c>
    </row>
    <row r="823" ht="19" customHeight="1">
      <c r="A823" s="66">
        <f>IF(B823="","",ROW()-5)</f>
        <v/>
      </c>
      <c r="B823" s="67" t="n"/>
      <c r="C823" s="68" t="n"/>
      <c r="D823" s="40" t="n"/>
      <c r="E823" s="68" t="n"/>
      <c r="F823" s="40" t="n"/>
      <c r="G823" s="69" t="n"/>
      <c r="H823" s="68" t="n"/>
      <c r="I823" s="70">
        <f>IF(B823="","",DATE(YEAR(B823),MONTH(B823),1))</f>
        <v/>
      </c>
      <c r="J823" s="71">
        <f>IF(B823="","",WEEKDAY(B823,2))</f>
        <v/>
      </c>
    </row>
    <row r="824" ht="19" customHeight="1">
      <c r="A824" s="66">
        <f>IF(B824="","",ROW()-5)</f>
        <v/>
      </c>
      <c r="B824" s="67" t="n"/>
      <c r="C824" s="68" t="n"/>
      <c r="D824" s="40" t="n"/>
      <c r="E824" s="68" t="n"/>
      <c r="F824" s="40" t="n"/>
      <c r="G824" s="69" t="n"/>
      <c r="H824" s="68" t="n"/>
      <c r="I824" s="70">
        <f>IF(B824="","",DATE(YEAR(B824),MONTH(B824),1))</f>
        <v/>
      </c>
      <c r="J824" s="71">
        <f>IF(B824="","",WEEKDAY(B824,2))</f>
        <v/>
      </c>
    </row>
    <row r="825" ht="19" customHeight="1">
      <c r="A825" s="66">
        <f>IF(B825="","",ROW()-5)</f>
        <v/>
      </c>
      <c r="B825" s="67" t="n"/>
      <c r="C825" s="68" t="n"/>
      <c r="D825" s="40" t="n"/>
      <c r="E825" s="68" t="n"/>
      <c r="F825" s="40" t="n"/>
      <c r="G825" s="69" t="n"/>
      <c r="H825" s="68" t="n"/>
      <c r="I825" s="70">
        <f>IF(B825="","",DATE(YEAR(B825),MONTH(B825),1))</f>
        <v/>
      </c>
      <c r="J825" s="71">
        <f>IF(B825="","",WEEKDAY(B825,2))</f>
        <v/>
      </c>
    </row>
    <row r="826" ht="19" customHeight="1">
      <c r="A826" s="66">
        <f>IF(B826="","",ROW()-5)</f>
        <v/>
      </c>
      <c r="B826" s="67" t="n"/>
      <c r="C826" s="68" t="n"/>
      <c r="D826" s="40" t="n"/>
      <c r="E826" s="68" t="n"/>
      <c r="F826" s="40" t="n"/>
      <c r="G826" s="69" t="n"/>
      <c r="H826" s="68" t="n"/>
      <c r="I826" s="70">
        <f>IF(B826="","",DATE(YEAR(B826),MONTH(B826),1))</f>
        <v/>
      </c>
      <c r="J826" s="71">
        <f>IF(B826="","",WEEKDAY(B826,2))</f>
        <v/>
      </c>
    </row>
    <row r="827" ht="19" customHeight="1">
      <c r="A827" s="66">
        <f>IF(B827="","",ROW()-5)</f>
        <v/>
      </c>
      <c r="B827" s="67" t="n"/>
      <c r="C827" s="68" t="n"/>
      <c r="D827" s="40" t="n"/>
      <c r="E827" s="68" t="n"/>
      <c r="F827" s="40" t="n"/>
      <c r="G827" s="69" t="n"/>
      <c r="H827" s="68" t="n"/>
      <c r="I827" s="70">
        <f>IF(B827="","",DATE(YEAR(B827),MONTH(B827),1))</f>
        <v/>
      </c>
      <c r="J827" s="71">
        <f>IF(B827="","",WEEKDAY(B827,2))</f>
        <v/>
      </c>
    </row>
    <row r="828" ht="19" customHeight="1">
      <c r="A828" s="66">
        <f>IF(B828="","",ROW()-5)</f>
        <v/>
      </c>
      <c r="B828" s="67" t="n"/>
      <c r="C828" s="68" t="n"/>
      <c r="D828" s="40" t="n"/>
      <c r="E828" s="68" t="n"/>
      <c r="F828" s="40" t="n"/>
      <c r="G828" s="69" t="n"/>
      <c r="H828" s="68" t="n"/>
      <c r="I828" s="70">
        <f>IF(B828="","",DATE(YEAR(B828),MONTH(B828),1))</f>
        <v/>
      </c>
      <c r="J828" s="71">
        <f>IF(B828="","",WEEKDAY(B828,2))</f>
        <v/>
      </c>
    </row>
    <row r="829" ht="19" customHeight="1">
      <c r="A829" s="66">
        <f>IF(B829="","",ROW()-5)</f>
        <v/>
      </c>
      <c r="B829" s="67" t="n"/>
      <c r="C829" s="68" t="n"/>
      <c r="D829" s="40" t="n"/>
      <c r="E829" s="68" t="n"/>
      <c r="F829" s="40" t="n"/>
      <c r="G829" s="69" t="n"/>
      <c r="H829" s="68" t="n"/>
      <c r="I829" s="70">
        <f>IF(B829="","",DATE(YEAR(B829),MONTH(B829),1))</f>
        <v/>
      </c>
      <c r="J829" s="71">
        <f>IF(B829="","",WEEKDAY(B829,2))</f>
        <v/>
      </c>
    </row>
    <row r="830" ht="19" customHeight="1">
      <c r="A830" s="66">
        <f>IF(B830="","",ROW()-5)</f>
        <v/>
      </c>
      <c r="B830" s="67" t="n"/>
      <c r="C830" s="68" t="n"/>
      <c r="D830" s="40" t="n"/>
      <c r="E830" s="68" t="n"/>
      <c r="F830" s="40" t="n"/>
      <c r="G830" s="69" t="n"/>
      <c r="H830" s="68" t="n"/>
      <c r="I830" s="70">
        <f>IF(B830="","",DATE(YEAR(B830),MONTH(B830),1))</f>
        <v/>
      </c>
      <c r="J830" s="71">
        <f>IF(B830="","",WEEKDAY(B830,2))</f>
        <v/>
      </c>
    </row>
    <row r="831" ht="19" customHeight="1">
      <c r="A831" s="66">
        <f>IF(B831="","",ROW()-5)</f>
        <v/>
      </c>
      <c r="B831" s="67" t="n"/>
      <c r="C831" s="68" t="n"/>
      <c r="D831" s="40" t="n"/>
      <c r="E831" s="68" t="n"/>
      <c r="F831" s="40" t="n"/>
      <c r="G831" s="69" t="n"/>
      <c r="H831" s="68" t="n"/>
      <c r="I831" s="70">
        <f>IF(B831="","",DATE(YEAR(B831),MONTH(B831),1))</f>
        <v/>
      </c>
      <c r="J831" s="71">
        <f>IF(B831="","",WEEKDAY(B831,2))</f>
        <v/>
      </c>
    </row>
    <row r="832" ht="19" customHeight="1">
      <c r="A832" s="66">
        <f>IF(B832="","",ROW()-5)</f>
        <v/>
      </c>
      <c r="B832" s="67" t="n"/>
      <c r="C832" s="68" t="n"/>
      <c r="D832" s="40" t="n"/>
      <c r="E832" s="68" t="n"/>
      <c r="F832" s="40" t="n"/>
      <c r="G832" s="69" t="n"/>
      <c r="H832" s="68" t="n"/>
      <c r="I832" s="70">
        <f>IF(B832="","",DATE(YEAR(B832),MONTH(B832),1))</f>
        <v/>
      </c>
      <c r="J832" s="71">
        <f>IF(B832="","",WEEKDAY(B832,2))</f>
        <v/>
      </c>
    </row>
    <row r="833" ht="19" customHeight="1">
      <c r="A833" s="66">
        <f>IF(B833="","",ROW()-5)</f>
        <v/>
      </c>
      <c r="B833" s="67" t="n"/>
      <c r="C833" s="68" t="n"/>
      <c r="D833" s="40" t="n"/>
      <c r="E833" s="68" t="n"/>
      <c r="F833" s="40" t="n"/>
      <c r="G833" s="69" t="n"/>
      <c r="H833" s="68" t="n"/>
      <c r="I833" s="70">
        <f>IF(B833="","",DATE(YEAR(B833),MONTH(B833),1))</f>
        <v/>
      </c>
      <c r="J833" s="71">
        <f>IF(B833="","",WEEKDAY(B833,2))</f>
        <v/>
      </c>
    </row>
    <row r="834" ht="19" customHeight="1">
      <c r="A834" s="66">
        <f>IF(B834="","",ROW()-5)</f>
        <v/>
      </c>
      <c r="B834" s="67" t="n"/>
      <c r="C834" s="68" t="n"/>
      <c r="D834" s="40" t="n"/>
      <c r="E834" s="68" t="n"/>
      <c r="F834" s="40" t="n"/>
      <c r="G834" s="69" t="n"/>
      <c r="H834" s="68" t="n"/>
      <c r="I834" s="70">
        <f>IF(B834="","",DATE(YEAR(B834),MONTH(B834),1))</f>
        <v/>
      </c>
      <c r="J834" s="71">
        <f>IF(B834="","",WEEKDAY(B834,2))</f>
        <v/>
      </c>
    </row>
    <row r="835" ht="19" customHeight="1">
      <c r="A835" s="66">
        <f>IF(B835="","",ROW()-5)</f>
        <v/>
      </c>
      <c r="B835" s="67" t="n"/>
      <c r="C835" s="68" t="n"/>
      <c r="D835" s="40" t="n"/>
      <c r="E835" s="68" t="n"/>
      <c r="F835" s="40" t="n"/>
      <c r="G835" s="69" t="n"/>
      <c r="H835" s="68" t="n"/>
      <c r="I835" s="70">
        <f>IF(B835="","",DATE(YEAR(B835),MONTH(B835),1))</f>
        <v/>
      </c>
      <c r="J835" s="71">
        <f>IF(B835="","",WEEKDAY(B835,2))</f>
        <v/>
      </c>
    </row>
    <row r="836" ht="19" customHeight="1">
      <c r="A836" s="66">
        <f>IF(B836="","",ROW()-5)</f>
        <v/>
      </c>
      <c r="B836" s="67" t="n"/>
      <c r="C836" s="68" t="n"/>
      <c r="D836" s="40" t="n"/>
      <c r="E836" s="68" t="n"/>
      <c r="F836" s="40" t="n"/>
      <c r="G836" s="69" t="n"/>
      <c r="H836" s="68" t="n"/>
      <c r="I836" s="70">
        <f>IF(B836="","",DATE(YEAR(B836),MONTH(B836),1))</f>
        <v/>
      </c>
      <c r="J836" s="71">
        <f>IF(B836="","",WEEKDAY(B836,2))</f>
        <v/>
      </c>
    </row>
    <row r="837" ht="19" customHeight="1">
      <c r="A837" s="66">
        <f>IF(B837="","",ROW()-5)</f>
        <v/>
      </c>
      <c r="B837" s="67" t="n"/>
      <c r="C837" s="68" t="n"/>
      <c r="D837" s="40" t="n"/>
      <c r="E837" s="68" t="n"/>
      <c r="F837" s="40" t="n"/>
      <c r="G837" s="69" t="n"/>
      <c r="H837" s="68" t="n"/>
      <c r="I837" s="70">
        <f>IF(B837="","",DATE(YEAR(B837),MONTH(B837),1))</f>
        <v/>
      </c>
      <c r="J837" s="71">
        <f>IF(B837="","",WEEKDAY(B837,2))</f>
        <v/>
      </c>
    </row>
    <row r="838" ht="19" customHeight="1">
      <c r="A838" s="66">
        <f>IF(B838="","",ROW()-5)</f>
        <v/>
      </c>
      <c r="B838" s="67" t="n"/>
      <c r="C838" s="68" t="n"/>
      <c r="D838" s="40" t="n"/>
      <c r="E838" s="68" t="n"/>
      <c r="F838" s="40" t="n"/>
      <c r="G838" s="69" t="n"/>
      <c r="H838" s="68" t="n"/>
      <c r="I838" s="70">
        <f>IF(B838="","",DATE(YEAR(B838),MONTH(B838),1))</f>
        <v/>
      </c>
      <c r="J838" s="71">
        <f>IF(B838="","",WEEKDAY(B838,2))</f>
        <v/>
      </c>
    </row>
    <row r="839" ht="19" customHeight="1">
      <c r="A839" s="66">
        <f>IF(B839="","",ROW()-5)</f>
        <v/>
      </c>
      <c r="B839" s="67" t="n"/>
      <c r="C839" s="68" t="n"/>
      <c r="D839" s="40" t="n"/>
      <c r="E839" s="68" t="n"/>
      <c r="F839" s="40" t="n"/>
      <c r="G839" s="69" t="n"/>
      <c r="H839" s="68" t="n"/>
      <c r="I839" s="70">
        <f>IF(B839="","",DATE(YEAR(B839),MONTH(B839),1))</f>
        <v/>
      </c>
      <c r="J839" s="71">
        <f>IF(B839="","",WEEKDAY(B839,2))</f>
        <v/>
      </c>
    </row>
    <row r="840" ht="19" customHeight="1">
      <c r="A840" s="66">
        <f>IF(B840="","",ROW()-5)</f>
        <v/>
      </c>
      <c r="B840" s="67" t="n"/>
      <c r="C840" s="68" t="n"/>
      <c r="D840" s="40" t="n"/>
      <c r="E840" s="68" t="n"/>
      <c r="F840" s="40" t="n"/>
      <c r="G840" s="69" t="n"/>
      <c r="H840" s="68" t="n"/>
      <c r="I840" s="70">
        <f>IF(B840="","",DATE(YEAR(B840),MONTH(B840),1))</f>
        <v/>
      </c>
      <c r="J840" s="71">
        <f>IF(B840="","",WEEKDAY(B840,2))</f>
        <v/>
      </c>
    </row>
    <row r="841" ht="19" customHeight="1">
      <c r="A841" s="66">
        <f>IF(B841="","",ROW()-5)</f>
        <v/>
      </c>
      <c r="B841" s="67" t="n"/>
      <c r="C841" s="68" t="n"/>
      <c r="D841" s="40" t="n"/>
      <c r="E841" s="68" t="n"/>
      <c r="F841" s="40" t="n"/>
      <c r="G841" s="69" t="n"/>
      <c r="H841" s="68" t="n"/>
      <c r="I841" s="70">
        <f>IF(B841="","",DATE(YEAR(B841),MONTH(B841),1))</f>
        <v/>
      </c>
      <c r="J841" s="71">
        <f>IF(B841="","",WEEKDAY(B841,2))</f>
        <v/>
      </c>
    </row>
    <row r="842" ht="19" customHeight="1">
      <c r="A842" s="66">
        <f>IF(B842="","",ROW()-5)</f>
        <v/>
      </c>
      <c r="B842" s="67" t="n"/>
      <c r="C842" s="68" t="n"/>
      <c r="D842" s="40" t="n"/>
      <c r="E842" s="68" t="n"/>
      <c r="F842" s="40" t="n"/>
      <c r="G842" s="69" t="n"/>
      <c r="H842" s="68" t="n"/>
      <c r="I842" s="70">
        <f>IF(B842="","",DATE(YEAR(B842),MONTH(B842),1))</f>
        <v/>
      </c>
      <c r="J842" s="71">
        <f>IF(B842="","",WEEKDAY(B842,2))</f>
        <v/>
      </c>
    </row>
    <row r="843" ht="19" customHeight="1">
      <c r="A843" s="66">
        <f>IF(B843="","",ROW()-5)</f>
        <v/>
      </c>
      <c r="B843" s="67" t="n"/>
      <c r="C843" s="68" t="n"/>
      <c r="D843" s="40" t="n"/>
      <c r="E843" s="68" t="n"/>
      <c r="F843" s="40" t="n"/>
      <c r="G843" s="69" t="n"/>
      <c r="H843" s="68" t="n"/>
      <c r="I843" s="70">
        <f>IF(B843="","",DATE(YEAR(B843),MONTH(B843),1))</f>
        <v/>
      </c>
      <c r="J843" s="71">
        <f>IF(B843="","",WEEKDAY(B843,2))</f>
        <v/>
      </c>
    </row>
    <row r="844" ht="19" customHeight="1">
      <c r="A844" s="66">
        <f>IF(B844="","",ROW()-5)</f>
        <v/>
      </c>
      <c r="B844" s="67" t="n"/>
      <c r="C844" s="68" t="n"/>
      <c r="D844" s="40" t="n"/>
      <c r="E844" s="68" t="n"/>
      <c r="F844" s="40" t="n"/>
      <c r="G844" s="69" t="n"/>
      <c r="H844" s="68" t="n"/>
      <c r="I844" s="70">
        <f>IF(B844="","",DATE(YEAR(B844),MONTH(B844),1))</f>
        <v/>
      </c>
      <c r="J844" s="71">
        <f>IF(B844="","",WEEKDAY(B844,2))</f>
        <v/>
      </c>
    </row>
    <row r="845" ht="19" customHeight="1">
      <c r="A845" s="66">
        <f>IF(B845="","",ROW()-5)</f>
        <v/>
      </c>
      <c r="B845" s="67" t="n"/>
      <c r="C845" s="68" t="n"/>
      <c r="D845" s="40" t="n"/>
      <c r="E845" s="68" t="n"/>
      <c r="F845" s="40" t="n"/>
      <c r="G845" s="69" t="n"/>
      <c r="H845" s="68" t="n"/>
      <c r="I845" s="70">
        <f>IF(B845="","",DATE(YEAR(B845),MONTH(B845),1))</f>
        <v/>
      </c>
      <c r="J845" s="71">
        <f>IF(B845="","",WEEKDAY(B845,2))</f>
        <v/>
      </c>
    </row>
    <row r="846" ht="19" customHeight="1">
      <c r="A846" s="66">
        <f>IF(B846="","",ROW()-5)</f>
        <v/>
      </c>
      <c r="B846" s="67" t="n"/>
      <c r="C846" s="68" t="n"/>
      <c r="D846" s="40" t="n"/>
      <c r="E846" s="68" t="n"/>
      <c r="F846" s="40" t="n"/>
      <c r="G846" s="69" t="n"/>
      <c r="H846" s="68" t="n"/>
      <c r="I846" s="70">
        <f>IF(B846="","",DATE(YEAR(B846),MONTH(B846),1))</f>
        <v/>
      </c>
      <c r="J846" s="71">
        <f>IF(B846="","",WEEKDAY(B846,2))</f>
        <v/>
      </c>
    </row>
    <row r="847" ht="19" customHeight="1">
      <c r="A847" s="66">
        <f>IF(B847="","",ROW()-5)</f>
        <v/>
      </c>
      <c r="B847" s="67" t="n"/>
      <c r="C847" s="68" t="n"/>
      <c r="D847" s="40" t="n"/>
      <c r="E847" s="68" t="n"/>
      <c r="F847" s="40" t="n"/>
      <c r="G847" s="69" t="n"/>
      <c r="H847" s="68" t="n"/>
      <c r="I847" s="70">
        <f>IF(B847="","",DATE(YEAR(B847),MONTH(B847),1))</f>
        <v/>
      </c>
      <c r="J847" s="71">
        <f>IF(B847="","",WEEKDAY(B847,2))</f>
        <v/>
      </c>
    </row>
    <row r="848" ht="19" customHeight="1">
      <c r="A848" s="66">
        <f>IF(B848="","",ROW()-5)</f>
        <v/>
      </c>
      <c r="B848" s="67" t="n"/>
      <c r="C848" s="68" t="n"/>
      <c r="D848" s="40" t="n"/>
      <c r="E848" s="68" t="n"/>
      <c r="F848" s="40" t="n"/>
      <c r="G848" s="69" t="n"/>
      <c r="H848" s="68" t="n"/>
      <c r="I848" s="70">
        <f>IF(B848="","",DATE(YEAR(B848),MONTH(B848),1))</f>
        <v/>
      </c>
      <c r="J848" s="71">
        <f>IF(B848="","",WEEKDAY(B848,2))</f>
        <v/>
      </c>
    </row>
    <row r="849" ht="19" customHeight="1">
      <c r="A849" s="66">
        <f>IF(B849="","",ROW()-5)</f>
        <v/>
      </c>
      <c r="B849" s="67" t="n"/>
      <c r="C849" s="68" t="n"/>
      <c r="D849" s="40" t="n"/>
      <c r="E849" s="68" t="n"/>
      <c r="F849" s="40" t="n"/>
      <c r="G849" s="69" t="n"/>
      <c r="H849" s="68" t="n"/>
      <c r="I849" s="70">
        <f>IF(B849="","",DATE(YEAR(B849),MONTH(B849),1))</f>
        <v/>
      </c>
      <c r="J849" s="71">
        <f>IF(B849="","",WEEKDAY(B849,2))</f>
        <v/>
      </c>
    </row>
    <row r="850" ht="19" customHeight="1">
      <c r="A850" s="66">
        <f>IF(B850="","",ROW()-5)</f>
        <v/>
      </c>
      <c r="B850" s="67" t="n"/>
      <c r="C850" s="68" t="n"/>
      <c r="D850" s="40" t="n"/>
      <c r="E850" s="68" t="n"/>
      <c r="F850" s="40" t="n"/>
      <c r="G850" s="69" t="n"/>
      <c r="H850" s="68" t="n"/>
      <c r="I850" s="70">
        <f>IF(B850="","",DATE(YEAR(B850),MONTH(B850),1))</f>
        <v/>
      </c>
      <c r="J850" s="71">
        <f>IF(B850="","",WEEKDAY(B850,2))</f>
        <v/>
      </c>
    </row>
    <row r="851" ht="19" customHeight="1">
      <c r="A851" s="66">
        <f>IF(B851="","",ROW()-5)</f>
        <v/>
      </c>
      <c r="B851" s="67" t="n"/>
      <c r="C851" s="68" t="n"/>
      <c r="D851" s="40" t="n"/>
      <c r="E851" s="68" t="n"/>
      <c r="F851" s="40" t="n"/>
      <c r="G851" s="69" t="n"/>
      <c r="H851" s="68" t="n"/>
      <c r="I851" s="70">
        <f>IF(B851="","",DATE(YEAR(B851),MONTH(B851),1))</f>
        <v/>
      </c>
      <c r="J851" s="71">
        <f>IF(B851="","",WEEKDAY(B851,2))</f>
        <v/>
      </c>
    </row>
    <row r="852" ht="19" customHeight="1">
      <c r="A852" s="66">
        <f>IF(B852="","",ROW()-5)</f>
        <v/>
      </c>
      <c r="B852" s="67" t="n"/>
      <c r="C852" s="68" t="n"/>
      <c r="D852" s="40" t="n"/>
      <c r="E852" s="68" t="n"/>
      <c r="F852" s="40" t="n"/>
      <c r="G852" s="69" t="n"/>
      <c r="H852" s="68" t="n"/>
      <c r="I852" s="70">
        <f>IF(B852="","",DATE(YEAR(B852),MONTH(B852),1))</f>
        <v/>
      </c>
      <c r="J852" s="71">
        <f>IF(B852="","",WEEKDAY(B852,2))</f>
        <v/>
      </c>
    </row>
    <row r="853" ht="19" customHeight="1">
      <c r="A853" s="66">
        <f>IF(B853="","",ROW()-5)</f>
        <v/>
      </c>
      <c r="B853" s="67" t="n"/>
      <c r="C853" s="68" t="n"/>
      <c r="D853" s="40" t="n"/>
      <c r="E853" s="68" t="n"/>
      <c r="F853" s="40" t="n"/>
      <c r="G853" s="69" t="n"/>
      <c r="H853" s="68" t="n"/>
      <c r="I853" s="70">
        <f>IF(B853="","",DATE(YEAR(B853),MONTH(B853),1))</f>
        <v/>
      </c>
      <c r="J853" s="71">
        <f>IF(B853="","",WEEKDAY(B853,2))</f>
        <v/>
      </c>
    </row>
    <row r="854" ht="19" customHeight="1">
      <c r="A854" s="66">
        <f>IF(B854="","",ROW()-5)</f>
        <v/>
      </c>
      <c r="B854" s="67" t="n"/>
      <c r="C854" s="68" t="n"/>
      <c r="D854" s="40" t="n"/>
      <c r="E854" s="68" t="n"/>
      <c r="F854" s="40" t="n"/>
      <c r="G854" s="69" t="n"/>
      <c r="H854" s="68" t="n"/>
      <c r="I854" s="70">
        <f>IF(B854="","",DATE(YEAR(B854),MONTH(B854),1))</f>
        <v/>
      </c>
      <c r="J854" s="71">
        <f>IF(B854="","",WEEKDAY(B854,2))</f>
        <v/>
      </c>
    </row>
    <row r="855" ht="19" customHeight="1">
      <c r="A855" s="66">
        <f>IF(B855="","",ROW()-5)</f>
        <v/>
      </c>
      <c r="B855" s="67" t="n"/>
      <c r="C855" s="68" t="n"/>
      <c r="D855" s="40" t="n"/>
      <c r="E855" s="68" t="n"/>
      <c r="F855" s="40" t="n"/>
      <c r="G855" s="69" t="n"/>
      <c r="H855" s="68" t="n"/>
      <c r="I855" s="70">
        <f>IF(B855="","",DATE(YEAR(B855),MONTH(B855),1))</f>
        <v/>
      </c>
      <c r="J855" s="71">
        <f>IF(B855="","",WEEKDAY(B855,2))</f>
        <v/>
      </c>
    </row>
    <row r="856" ht="19" customHeight="1">
      <c r="A856" s="66">
        <f>IF(B856="","",ROW()-5)</f>
        <v/>
      </c>
      <c r="B856" s="67" t="n"/>
      <c r="C856" s="68" t="n"/>
      <c r="D856" s="40" t="n"/>
      <c r="E856" s="68" t="n"/>
      <c r="F856" s="40" t="n"/>
      <c r="G856" s="69" t="n"/>
      <c r="H856" s="68" t="n"/>
      <c r="I856" s="70">
        <f>IF(B856="","",DATE(YEAR(B856),MONTH(B856),1))</f>
        <v/>
      </c>
      <c r="J856" s="71">
        <f>IF(B856="","",WEEKDAY(B856,2))</f>
        <v/>
      </c>
    </row>
    <row r="857" ht="19" customHeight="1">
      <c r="A857" s="66">
        <f>IF(B857="","",ROW()-5)</f>
        <v/>
      </c>
      <c r="B857" s="67" t="n"/>
      <c r="C857" s="68" t="n"/>
      <c r="D857" s="40" t="n"/>
      <c r="E857" s="68" t="n"/>
      <c r="F857" s="40" t="n"/>
      <c r="G857" s="69" t="n"/>
      <c r="H857" s="68" t="n"/>
      <c r="I857" s="70">
        <f>IF(B857="","",DATE(YEAR(B857),MONTH(B857),1))</f>
        <v/>
      </c>
      <c r="J857" s="71">
        <f>IF(B857="","",WEEKDAY(B857,2))</f>
        <v/>
      </c>
    </row>
    <row r="858" ht="19" customHeight="1">
      <c r="A858" s="66">
        <f>IF(B858="","",ROW()-5)</f>
        <v/>
      </c>
      <c r="B858" s="67" t="n"/>
      <c r="C858" s="68" t="n"/>
      <c r="D858" s="40" t="n"/>
      <c r="E858" s="68" t="n"/>
      <c r="F858" s="40" t="n"/>
      <c r="G858" s="69" t="n"/>
      <c r="H858" s="68" t="n"/>
      <c r="I858" s="70">
        <f>IF(B858="","",DATE(YEAR(B858),MONTH(B858),1))</f>
        <v/>
      </c>
      <c r="J858" s="71">
        <f>IF(B858="","",WEEKDAY(B858,2))</f>
        <v/>
      </c>
    </row>
    <row r="859" ht="19" customHeight="1">
      <c r="A859" s="66">
        <f>IF(B859="","",ROW()-5)</f>
        <v/>
      </c>
      <c r="B859" s="67" t="n"/>
      <c r="C859" s="68" t="n"/>
      <c r="D859" s="40" t="n"/>
      <c r="E859" s="68" t="n"/>
      <c r="F859" s="40" t="n"/>
      <c r="G859" s="69" t="n"/>
      <c r="H859" s="68" t="n"/>
      <c r="I859" s="70">
        <f>IF(B859="","",DATE(YEAR(B859),MONTH(B859),1))</f>
        <v/>
      </c>
      <c r="J859" s="71">
        <f>IF(B859="","",WEEKDAY(B859,2))</f>
        <v/>
      </c>
    </row>
    <row r="860" ht="19" customHeight="1">
      <c r="A860" s="66">
        <f>IF(B860="","",ROW()-5)</f>
        <v/>
      </c>
      <c r="B860" s="67" t="n"/>
      <c r="C860" s="68" t="n"/>
      <c r="D860" s="40" t="n"/>
      <c r="E860" s="68" t="n"/>
      <c r="F860" s="40" t="n"/>
      <c r="G860" s="69" t="n"/>
      <c r="H860" s="68" t="n"/>
      <c r="I860" s="70">
        <f>IF(B860="","",DATE(YEAR(B860),MONTH(B860),1))</f>
        <v/>
      </c>
      <c r="J860" s="71">
        <f>IF(B860="","",WEEKDAY(B860,2))</f>
        <v/>
      </c>
    </row>
    <row r="861" ht="19" customHeight="1">
      <c r="A861" s="66">
        <f>IF(B861="","",ROW()-5)</f>
        <v/>
      </c>
      <c r="B861" s="67" t="n"/>
      <c r="C861" s="68" t="n"/>
      <c r="D861" s="40" t="n"/>
      <c r="E861" s="68" t="n"/>
      <c r="F861" s="40" t="n"/>
      <c r="G861" s="69" t="n"/>
      <c r="H861" s="68" t="n"/>
      <c r="I861" s="70">
        <f>IF(B861="","",DATE(YEAR(B861),MONTH(B861),1))</f>
        <v/>
      </c>
      <c r="J861" s="71">
        <f>IF(B861="","",WEEKDAY(B861,2))</f>
        <v/>
      </c>
    </row>
    <row r="862" ht="19" customHeight="1">
      <c r="A862" s="66">
        <f>IF(B862="","",ROW()-5)</f>
        <v/>
      </c>
      <c r="B862" s="67" t="n"/>
      <c r="C862" s="68" t="n"/>
      <c r="D862" s="40" t="n"/>
      <c r="E862" s="68" t="n"/>
      <c r="F862" s="40" t="n"/>
      <c r="G862" s="69" t="n"/>
      <c r="H862" s="68" t="n"/>
      <c r="I862" s="70">
        <f>IF(B862="","",DATE(YEAR(B862),MONTH(B862),1))</f>
        <v/>
      </c>
      <c r="J862" s="71">
        <f>IF(B862="","",WEEKDAY(B862,2))</f>
        <v/>
      </c>
    </row>
    <row r="863" ht="19" customHeight="1">
      <c r="A863" s="66">
        <f>IF(B863="","",ROW()-5)</f>
        <v/>
      </c>
      <c r="B863" s="67" t="n"/>
      <c r="C863" s="68" t="n"/>
      <c r="D863" s="40" t="n"/>
      <c r="E863" s="68" t="n"/>
      <c r="F863" s="40" t="n"/>
      <c r="G863" s="69" t="n"/>
      <c r="H863" s="68" t="n"/>
      <c r="I863" s="70">
        <f>IF(B863="","",DATE(YEAR(B863),MONTH(B863),1))</f>
        <v/>
      </c>
      <c r="J863" s="71">
        <f>IF(B863="","",WEEKDAY(B863,2))</f>
        <v/>
      </c>
    </row>
    <row r="864" ht="19" customHeight="1">
      <c r="A864" s="66">
        <f>IF(B864="","",ROW()-5)</f>
        <v/>
      </c>
      <c r="B864" s="67" t="n"/>
      <c r="C864" s="68" t="n"/>
      <c r="D864" s="40" t="n"/>
      <c r="E864" s="68" t="n"/>
      <c r="F864" s="40" t="n"/>
      <c r="G864" s="69" t="n"/>
      <c r="H864" s="68" t="n"/>
      <c r="I864" s="70">
        <f>IF(B864="","",DATE(YEAR(B864),MONTH(B864),1))</f>
        <v/>
      </c>
      <c r="J864" s="71">
        <f>IF(B864="","",WEEKDAY(B864,2))</f>
        <v/>
      </c>
    </row>
    <row r="865" ht="19" customHeight="1">
      <c r="A865" s="66">
        <f>IF(B865="","",ROW()-5)</f>
        <v/>
      </c>
      <c r="B865" s="67" t="n"/>
      <c r="C865" s="68" t="n"/>
      <c r="D865" s="40" t="n"/>
      <c r="E865" s="68" t="n"/>
      <c r="F865" s="40" t="n"/>
      <c r="G865" s="69" t="n"/>
      <c r="H865" s="68" t="n"/>
      <c r="I865" s="70">
        <f>IF(B865="","",DATE(YEAR(B865),MONTH(B865),1))</f>
        <v/>
      </c>
      <c r="J865" s="71">
        <f>IF(B865="","",WEEKDAY(B865,2))</f>
        <v/>
      </c>
    </row>
    <row r="866" ht="19" customHeight="1">
      <c r="A866" s="66">
        <f>IF(B866="","",ROW()-5)</f>
        <v/>
      </c>
      <c r="B866" s="67" t="n"/>
      <c r="C866" s="68" t="n"/>
      <c r="D866" s="40" t="n"/>
      <c r="E866" s="68" t="n"/>
      <c r="F866" s="40" t="n"/>
      <c r="G866" s="69" t="n"/>
      <c r="H866" s="68" t="n"/>
      <c r="I866" s="70">
        <f>IF(B866="","",DATE(YEAR(B866),MONTH(B866),1))</f>
        <v/>
      </c>
      <c r="J866" s="71">
        <f>IF(B866="","",WEEKDAY(B866,2))</f>
        <v/>
      </c>
    </row>
    <row r="867" ht="19" customHeight="1">
      <c r="A867" s="66">
        <f>IF(B867="","",ROW()-5)</f>
        <v/>
      </c>
      <c r="B867" s="67" t="n"/>
      <c r="C867" s="68" t="n"/>
      <c r="D867" s="40" t="n"/>
      <c r="E867" s="68" t="n"/>
      <c r="F867" s="40" t="n"/>
      <c r="G867" s="69" t="n"/>
      <c r="H867" s="68" t="n"/>
      <c r="I867" s="70">
        <f>IF(B867="","",DATE(YEAR(B867),MONTH(B867),1))</f>
        <v/>
      </c>
      <c r="J867" s="71">
        <f>IF(B867="","",WEEKDAY(B867,2))</f>
        <v/>
      </c>
    </row>
    <row r="868" ht="19" customHeight="1">
      <c r="A868" s="66">
        <f>IF(B868="","",ROW()-5)</f>
        <v/>
      </c>
      <c r="B868" s="67" t="n"/>
      <c r="C868" s="68" t="n"/>
      <c r="D868" s="40" t="n"/>
      <c r="E868" s="68" t="n"/>
      <c r="F868" s="40" t="n"/>
      <c r="G868" s="69" t="n"/>
      <c r="H868" s="68" t="n"/>
      <c r="I868" s="70">
        <f>IF(B868="","",DATE(YEAR(B868),MONTH(B868),1))</f>
        <v/>
      </c>
      <c r="J868" s="71">
        <f>IF(B868="","",WEEKDAY(B868,2))</f>
        <v/>
      </c>
    </row>
    <row r="869" ht="19" customHeight="1">
      <c r="A869" s="66">
        <f>IF(B869="","",ROW()-5)</f>
        <v/>
      </c>
      <c r="B869" s="67" t="n"/>
      <c r="C869" s="68" t="n"/>
      <c r="D869" s="40" t="n"/>
      <c r="E869" s="68" t="n"/>
      <c r="F869" s="40" t="n"/>
      <c r="G869" s="69" t="n"/>
      <c r="H869" s="68" t="n"/>
      <c r="I869" s="70">
        <f>IF(B869="","",DATE(YEAR(B869),MONTH(B869),1))</f>
        <v/>
      </c>
      <c r="J869" s="71">
        <f>IF(B869="","",WEEKDAY(B869,2))</f>
        <v/>
      </c>
    </row>
    <row r="870" ht="19" customHeight="1">
      <c r="A870" s="66">
        <f>IF(B870="","",ROW()-5)</f>
        <v/>
      </c>
      <c r="B870" s="67" t="n"/>
      <c r="C870" s="68" t="n"/>
      <c r="D870" s="40" t="n"/>
      <c r="E870" s="68" t="n"/>
      <c r="F870" s="40" t="n"/>
      <c r="G870" s="69" t="n"/>
      <c r="H870" s="68" t="n"/>
      <c r="I870" s="70">
        <f>IF(B870="","",DATE(YEAR(B870),MONTH(B870),1))</f>
        <v/>
      </c>
      <c r="J870" s="71">
        <f>IF(B870="","",WEEKDAY(B870,2))</f>
        <v/>
      </c>
    </row>
    <row r="871" ht="19" customHeight="1">
      <c r="A871" s="66">
        <f>IF(B871="","",ROW()-5)</f>
        <v/>
      </c>
      <c r="B871" s="67" t="n"/>
      <c r="C871" s="68" t="n"/>
      <c r="D871" s="40" t="n"/>
      <c r="E871" s="68" t="n"/>
      <c r="F871" s="40" t="n"/>
      <c r="G871" s="69" t="n"/>
      <c r="H871" s="68" t="n"/>
      <c r="I871" s="70">
        <f>IF(B871="","",DATE(YEAR(B871),MONTH(B871),1))</f>
        <v/>
      </c>
      <c r="J871" s="71">
        <f>IF(B871="","",WEEKDAY(B871,2))</f>
        <v/>
      </c>
    </row>
    <row r="872" ht="19" customHeight="1">
      <c r="A872" s="66">
        <f>IF(B872="","",ROW()-5)</f>
        <v/>
      </c>
      <c r="B872" s="67" t="n"/>
      <c r="C872" s="68" t="n"/>
      <c r="D872" s="40" t="n"/>
      <c r="E872" s="68" t="n"/>
      <c r="F872" s="40" t="n"/>
      <c r="G872" s="69" t="n"/>
      <c r="H872" s="68" t="n"/>
      <c r="I872" s="70">
        <f>IF(B872="","",DATE(YEAR(B872),MONTH(B872),1))</f>
        <v/>
      </c>
      <c r="J872" s="71">
        <f>IF(B872="","",WEEKDAY(B872,2))</f>
        <v/>
      </c>
    </row>
    <row r="873" ht="19" customHeight="1">
      <c r="A873" s="66">
        <f>IF(B873="","",ROW()-5)</f>
        <v/>
      </c>
      <c r="B873" s="67" t="n"/>
      <c r="C873" s="68" t="n"/>
      <c r="D873" s="40" t="n"/>
      <c r="E873" s="68" t="n"/>
      <c r="F873" s="40" t="n"/>
      <c r="G873" s="69" t="n"/>
      <c r="H873" s="68" t="n"/>
      <c r="I873" s="70">
        <f>IF(B873="","",DATE(YEAR(B873),MONTH(B873),1))</f>
        <v/>
      </c>
      <c r="J873" s="71">
        <f>IF(B873="","",WEEKDAY(B873,2))</f>
        <v/>
      </c>
    </row>
    <row r="874" ht="19" customHeight="1">
      <c r="A874" s="66">
        <f>IF(B874="","",ROW()-5)</f>
        <v/>
      </c>
      <c r="B874" s="67" t="n"/>
      <c r="C874" s="68" t="n"/>
      <c r="D874" s="40" t="n"/>
      <c r="E874" s="68" t="n"/>
      <c r="F874" s="40" t="n"/>
      <c r="G874" s="69" t="n"/>
      <c r="H874" s="68" t="n"/>
      <c r="I874" s="70">
        <f>IF(B874="","",DATE(YEAR(B874),MONTH(B874),1))</f>
        <v/>
      </c>
      <c r="J874" s="71">
        <f>IF(B874="","",WEEKDAY(B874,2))</f>
        <v/>
      </c>
    </row>
    <row r="875" ht="19" customHeight="1">
      <c r="A875" s="66">
        <f>IF(B875="","",ROW()-5)</f>
        <v/>
      </c>
      <c r="B875" s="67" t="n"/>
      <c r="C875" s="68" t="n"/>
      <c r="D875" s="40" t="n"/>
      <c r="E875" s="68" t="n"/>
      <c r="F875" s="40" t="n"/>
      <c r="G875" s="69" t="n"/>
      <c r="H875" s="68" t="n"/>
      <c r="I875" s="70">
        <f>IF(B875="","",DATE(YEAR(B875),MONTH(B875),1))</f>
        <v/>
      </c>
      <c r="J875" s="71">
        <f>IF(B875="","",WEEKDAY(B875,2))</f>
        <v/>
      </c>
    </row>
    <row r="876" ht="19" customHeight="1">
      <c r="A876" s="66">
        <f>IF(B876="","",ROW()-5)</f>
        <v/>
      </c>
      <c r="B876" s="67" t="n"/>
      <c r="C876" s="68" t="n"/>
      <c r="D876" s="40" t="n"/>
      <c r="E876" s="68" t="n"/>
      <c r="F876" s="40" t="n"/>
      <c r="G876" s="69" t="n"/>
      <c r="H876" s="68" t="n"/>
      <c r="I876" s="70">
        <f>IF(B876="","",DATE(YEAR(B876),MONTH(B876),1))</f>
        <v/>
      </c>
      <c r="J876" s="71">
        <f>IF(B876="","",WEEKDAY(B876,2))</f>
        <v/>
      </c>
    </row>
    <row r="877" ht="19" customHeight="1">
      <c r="A877" s="66">
        <f>IF(B877="","",ROW()-5)</f>
        <v/>
      </c>
      <c r="B877" s="67" t="n"/>
      <c r="C877" s="68" t="n"/>
      <c r="D877" s="40" t="n"/>
      <c r="E877" s="68" t="n"/>
      <c r="F877" s="40" t="n"/>
      <c r="G877" s="69" t="n"/>
      <c r="H877" s="68" t="n"/>
      <c r="I877" s="70">
        <f>IF(B877="","",DATE(YEAR(B877),MONTH(B877),1))</f>
        <v/>
      </c>
      <c r="J877" s="71">
        <f>IF(B877="","",WEEKDAY(B877,2))</f>
        <v/>
      </c>
    </row>
    <row r="878" ht="19" customHeight="1">
      <c r="A878" s="66">
        <f>IF(B878="","",ROW()-5)</f>
        <v/>
      </c>
      <c r="B878" s="67" t="n"/>
      <c r="C878" s="68" t="n"/>
      <c r="D878" s="40" t="n"/>
      <c r="E878" s="68" t="n"/>
      <c r="F878" s="40" t="n"/>
      <c r="G878" s="69" t="n"/>
      <c r="H878" s="68" t="n"/>
      <c r="I878" s="70">
        <f>IF(B878="","",DATE(YEAR(B878),MONTH(B878),1))</f>
        <v/>
      </c>
      <c r="J878" s="71">
        <f>IF(B878="","",WEEKDAY(B878,2))</f>
        <v/>
      </c>
    </row>
    <row r="879" ht="19" customHeight="1">
      <c r="A879" s="66">
        <f>IF(B879="","",ROW()-5)</f>
        <v/>
      </c>
      <c r="B879" s="67" t="n"/>
      <c r="C879" s="68" t="n"/>
      <c r="D879" s="40" t="n"/>
      <c r="E879" s="68" t="n"/>
      <c r="F879" s="40" t="n"/>
      <c r="G879" s="69" t="n"/>
      <c r="H879" s="68" t="n"/>
      <c r="I879" s="70">
        <f>IF(B879="","",DATE(YEAR(B879),MONTH(B879),1))</f>
        <v/>
      </c>
      <c r="J879" s="71">
        <f>IF(B879="","",WEEKDAY(B879,2))</f>
        <v/>
      </c>
    </row>
    <row r="880" ht="19" customHeight="1">
      <c r="A880" s="66">
        <f>IF(B880="","",ROW()-5)</f>
        <v/>
      </c>
      <c r="B880" s="67" t="n"/>
      <c r="C880" s="68" t="n"/>
      <c r="D880" s="40" t="n"/>
      <c r="E880" s="68" t="n"/>
      <c r="F880" s="40" t="n"/>
      <c r="G880" s="69" t="n"/>
      <c r="H880" s="68" t="n"/>
      <c r="I880" s="70">
        <f>IF(B880="","",DATE(YEAR(B880),MONTH(B880),1))</f>
        <v/>
      </c>
      <c r="J880" s="71">
        <f>IF(B880="","",WEEKDAY(B880,2))</f>
        <v/>
      </c>
    </row>
    <row r="881" ht="19" customHeight="1">
      <c r="A881" s="66">
        <f>IF(B881="","",ROW()-5)</f>
        <v/>
      </c>
      <c r="B881" s="67" t="n"/>
      <c r="C881" s="68" t="n"/>
      <c r="D881" s="40" t="n"/>
      <c r="E881" s="68" t="n"/>
      <c r="F881" s="40" t="n"/>
      <c r="G881" s="69" t="n"/>
      <c r="H881" s="68" t="n"/>
      <c r="I881" s="70">
        <f>IF(B881="","",DATE(YEAR(B881),MONTH(B881),1))</f>
        <v/>
      </c>
      <c r="J881" s="71">
        <f>IF(B881="","",WEEKDAY(B881,2))</f>
        <v/>
      </c>
    </row>
    <row r="882" ht="19" customHeight="1">
      <c r="A882" s="66">
        <f>IF(B882="","",ROW()-5)</f>
        <v/>
      </c>
      <c r="B882" s="67" t="n"/>
      <c r="C882" s="68" t="n"/>
      <c r="D882" s="40" t="n"/>
      <c r="E882" s="68" t="n"/>
      <c r="F882" s="40" t="n"/>
      <c r="G882" s="69" t="n"/>
      <c r="H882" s="68" t="n"/>
      <c r="I882" s="70">
        <f>IF(B882="","",DATE(YEAR(B882),MONTH(B882),1))</f>
        <v/>
      </c>
      <c r="J882" s="71">
        <f>IF(B882="","",WEEKDAY(B882,2))</f>
        <v/>
      </c>
    </row>
    <row r="883" ht="19" customHeight="1">
      <c r="A883" s="66">
        <f>IF(B883="","",ROW()-5)</f>
        <v/>
      </c>
      <c r="B883" s="67" t="n"/>
      <c r="C883" s="68" t="n"/>
      <c r="D883" s="40" t="n"/>
      <c r="E883" s="68" t="n"/>
      <c r="F883" s="40" t="n"/>
      <c r="G883" s="69" t="n"/>
      <c r="H883" s="68" t="n"/>
      <c r="I883" s="70">
        <f>IF(B883="","",DATE(YEAR(B883),MONTH(B883),1))</f>
        <v/>
      </c>
      <c r="J883" s="71">
        <f>IF(B883="","",WEEKDAY(B883,2))</f>
        <v/>
      </c>
    </row>
    <row r="884" ht="19" customHeight="1">
      <c r="A884" s="66">
        <f>IF(B884="","",ROW()-5)</f>
        <v/>
      </c>
      <c r="B884" s="67" t="n"/>
      <c r="C884" s="68" t="n"/>
      <c r="D884" s="40" t="n"/>
      <c r="E884" s="68" t="n"/>
      <c r="F884" s="40" t="n"/>
      <c r="G884" s="69" t="n"/>
      <c r="H884" s="68" t="n"/>
      <c r="I884" s="70">
        <f>IF(B884="","",DATE(YEAR(B884),MONTH(B884),1))</f>
        <v/>
      </c>
      <c r="J884" s="71">
        <f>IF(B884="","",WEEKDAY(B884,2))</f>
        <v/>
      </c>
    </row>
    <row r="885" ht="19" customHeight="1">
      <c r="A885" s="66">
        <f>IF(B885="","",ROW()-5)</f>
        <v/>
      </c>
      <c r="B885" s="67" t="n"/>
      <c r="C885" s="68" t="n"/>
      <c r="D885" s="40" t="n"/>
      <c r="E885" s="68" t="n"/>
      <c r="F885" s="40" t="n"/>
      <c r="G885" s="69" t="n"/>
      <c r="H885" s="68" t="n"/>
      <c r="I885" s="70">
        <f>IF(B885="","",DATE(YEAR(B885),MONTH(B885),1))</f>
        <v/>
      </c>
      <c r="J885" s="71">
        <f>IF(B885="","",WEEKDAY(B885,2))</f>
        <v/>
      </c>
    </row>
    <row r="886" ht="19" customHeight="1">
      <c r="A886" s="66">
        <f>IF(B886="","",ROW()-5)</f>
        <v/>
      </c>
      <c r="B886" s="67" t="n"/>
      <c r="C886" s="68" t="n"/>
      <c r="D886" s="40" t="n"/>
      <c r="E886" s="68" t="n"/>
      <c r="F886" s="40" t="n"/>
      <c r="G886" s="69" t="n"/>
      <c r="H886" s="68" t="n"/>
      <c r="I886" s="70">
        <f>IF(B886="","",DATE(YEAR(B886),MONTH(B886),1))</f>
        <v/>
      </c>
      <c r="J886" s="71">
        <f>IF(B886="","",WEEKDAY(B886,2))</f>
        <v/>
      </c>
    </row>
    <row r="887" ht="19" customHeight="1">
      <c r="A887" s="66">
        <f>IF(B887="","",ROW()-5)</f>
        <v/>
      </c>
      <c r="B887" s="67" t="n"/>
      <c r="C887" s="68" t="n"/>
      <c r="D887" s="40" t="n"/>
      <c r="E887" s="68" t="n"/>
      <c r="F887" s="40" t="n"/>
      <c r="G887" s="69" t="n"/>
      <c r="H887" s="68" t="n"/>
      <c r="I887" s="70">
        <f>IF(B887="","",DATE(YEAR(B887),MONTH(B887),1))</f>
        <v/>
      </c>
      <c r="J887" s="71">
        <f>IF(B887="","",WEEKDAY(B887,2))</f>
        <v/>
      </c>
    </row>
    <row r="888" ht="19" customHeight="1">
      <c r="A888" s="66">
        <f>IF(B888="","",ROW()-5)</f>
        <v/>
      </c>
      <c r="B888" s="67" t="n"/>
      <c r="C888" s="68" t="n"/>
      <c r="D888" s="40" t="n"/>
      <c r="E888" s="68" t="n"/>
      <c r="F888" s="40" t="n"/>
      <c r="G888" s="69" t="n"/>
      <c r="H888" s="68" t="n"/>
      <c r="I888" s="70">
        <f>IF(B888="","",DATE(YEAR(B888),MONTH(B888),1))</f>
        <v/>
      </c>
      <c r="J888" s="71">
        <f>IF(B888="","",WEEKDAY(B888,2))</f>
        <v/>
      </c>
    </row>
    <row r="889" ht="19" customHeight="1">
      <c r="A889" s="66">
        <f>IF(B889="","",ROW()-5)</f>
        <v/>
      </c>
      <c r="B889" s="67" t="n"/>
      <c r="C889" s="68" t="n"/>
      <c r="D889" s="40" t="n"/>
      <c r="E889" s="68" t="n"/>
      <c r="F889" s="40" t="n"/>
      <c r="G889" s="69" t="n"/>
      <c r="H889" s="68" t="n"/>
      <c r="I889" s="70">
        <f>IF(B889="","",DATE(YEAR(B889),MONTH(B889),1))</f>
        <v/>
      </c>
      <c r="J889" s="71">
        <f>IF(B889="","",WEEKDAY(B889,2))</f>
        <v/>
      </c>
    </row>
    <row r="890" ht="19" customHeight="1">
      <c r="A890" s="66">
        <f>IF(B890="","",ROW()-5)</f>
        <v/>
      </c>
      <c r="B890" s="67" t="n"/>
      <c r="C890" s="68" t="n"/>
      <c r="D890" s="40" t="n"/>
      <c r="E890" s="68" t="n"/>
      <c r="F890" s="40" t="n"/>
      <c r="G890" s="69" t="n"/>
      <c r="H890" s="68" t="n"/>
      <c r="I890" s="70">
        <f>IF(B890="","",DATE(YEAR(B890),MONTH(B890),1))</f>
        <v/>
      </c>
      <c r="J890" s="71">
        <f>IF(B890="","",WEEKDAY(B890,2))</f>
        <v/>
      </c>
    </row>
    <row r="891" ht="19" customHeight="1">
      <c r="A891" s="66">
        <f>IF(B891="","",ROW()-5)</f>
        <v/>
      </c>
      <c r="B891" s="67" t="n"/>
      <c r="C891" s="68" t="n"/>
      <c r="D891" s="40" t="n"/>
      <c r="E891" s="68" t="n"/>
      <c r="F891" s="40" t="n"/>
      <c r="G891" s="69" t="n"/>
      <c r="H891" s="68" t="n"/>
      <c r="I891" s="70">
        <f>IF(B891="","",DATE(YEAR(B891),MONTH(B891),1))</f>
        <v/>
      </c>
      <c r="J891" s="71">
        <f>IF(B891="","",WEEKDAY(B891,2))</f>
        <v/>
      </c>
    </row>
    <row r="892" ht="19" customHeight="1">
      <c r="A892" s="66">
        <f>IF(B892="","",ROW()-5)</f>
        <v/>
      </c>
      <c r="B892" s="67" t="n"/>
      <c r="C892" s="68" t="n"/>
      <c r="D892" s="40" t="n"/>
      <c r="E892" s="68" t="n"/>
      <c r="F892" s="40" t="n"/>
      <c r="G892" s="69" t="n"/>
      <c r="H892" s="68" t="n"/>
      <c r="I892" s="70">
        <f>IF(B892="","",DATE(YEAR(B892),MONTH(B892),1))</f>
        <v/>
      </c>
      <c r="J892" s="71">
        <f>IF(B892="","",WEEKDAY(B892,2))</f>
        <v/>
      </c>
    </row>
    <row r="893" ht="19" customHeight="1">
      <c r="A893" s="66">
        <f>IF(B893="","",ROW()-5)</f>
        <v/>
      </c>
      <c r="B893" s="67" t="n"/>
      <c r="C893" s="68" t="n"/>
      <c r="D893" s="40" t="n"/>
      <c r="E893" s="68" t="n"/>
      <c r="F893" s="40" t="n"/>
      <c r="G893" s="69" t="n"/>
      <c r="H893" s="68" t="n"/>
      <c r="I893" s="70">
        <f>IF(B893="","",DATE(YEAR(B893),MONTH(B893),1))</f>
        <v/>
      </c>
      <c r="J893" s="71">
        <f>IF(B893="","",WEEKDAY(B893,2))</f>
        <v/>
      </c>
    </row>
    <row r="894" ht="19" customHeight="1">
      <c r="A894" s="66">
        <f>IF(B894="","",ROW()-5)</f>
        <v/>
      </c>
      <c r="B894" s="67" t="n"/>
      <c r="C894" s="68" t="n"/>
      <c r="D894" s="40" t="n"/>
      <c r="E894" s="68" t="n"/>
      <c r="F894" s="40" t="n"/>
      <c r="G894" s="69" t="n"/>
      <c r="H894" s="68" t="n"/>
      <c r="I894" s="70">
        <f>IF(B894="","",DATE(YEAR(B894),MONTH(B894),1))</f>
        <v/>
      </c>
      <c r="J894" s="71">
        <f>IF(B894="","",WEEKDAY(B894,2))</f>
        <v/>
      </c>
    </row>
    <row r="895" ht="19" customHeight="1">
      <c r="A895" s="66">
        <f>IF(B895="","",ROW()-5)</f>
        <v/>
      </c>
      <c r="B895" s="67" t="n"/>
      <c r="C895" s="68" t="n"/>
      <c r="D895" s="40" t="n"/>
      <c r="E895" s="68" t="n"/>
      <c r="F895" s="40" t="n"/>
      <c r="G895" s="69" t="n"/>
      <c r="H895" s="68" t="n"/>
      <c r="I895" s="70">
        <f>IF(B895="","",DATE(YEAR(B895),MONTH(B895),1))</f>
        <v/>
      </c>
      <c r="J895" s="71">
        <f>IF(B895="","",WEEKDAY(B895,2))</f>
        <v/>
      </c>
    </row>
    <row r="896" ht="19" customHeight="1">
      <c r="A896" s="66">
        <f>IF(B896="","",ROW()-5)</f>
        <v/>
      </c>
      <c r="B896" s="67" t="n"/>
      <c r="C896" s="68" t="n"/>
      <c r="D896" s="40" t="n"/>
      <c r="E896" s="68" t="n"/>
      <c r="F896" s="40" t="n"/>
      <c r="G896" s="69" t="n"/>
      <c r="H896" s="68" t="n"/>
      <c r="I896" s="70">
        <f>IF(B896="","",DATE(YEAR(B896),MONTH(B896),1))</f>
        <v/>
      </c>
      <c r="J896" s="71">
        <f>IF(B896="","",WEEKDAY(B896,2))</f>
        <v/>
      </c>
    </row>
    <row r="897" ht="19" customHeight="1">
      <c r="A897" s="66">
        <f>IF(B897="","",ROW()-5)</f>
        <v/>
      </c>
      <c r="B897" s="67" t="n"/>
      <c r="C897" s="68" t="n"/>
      <c r="D897" s="40" t="n"/>
      <c r="E897" s="68" t="n"/>
      <c r="F897" s="40" t="n"/>
      <c r="G897" s="69" t="n"/>
      <c r="H897" s="68" t="n"/>
      <c r="I897" s="70">
        <f>IF(B897="","",DATE(YEAR(B897),MONTH(B897),1))</f>
        <v/>
      </c>
      <c r="J897" s="71">
        <f>IF(B897="","",WEEKDAY(B897,2))</f>
        <v/>
      </c>
    </row>
    <row r="898" ht="19" customHeight="1">
      <c r="A898" s="66">
        <f>IF(B898="","",ROW()-5)</f>
        <v/>
      </c>
      <c r="B898" s="67" t="n"/>
      <c r="C898" s="68" t="n"/>
      <c r="D898" s="40" t="n"/>
      <c r="E898" s="68" t="n"/>
      <c r="F898" s="40" t="n"/>
      <c r="G898" s="69" t="n"/>
      <c r="H898" s="68" t="n"/>
      <c r="I898" s="70">
        <f>IF(B898="","",DATE(YEAR(B898),MONTH(B898),1))</f>
        <v/>
      </c>
      <c r="J898" s="71">
        <f>IF(B898="","",WEEKDAY(B898,2))</f>
        <v/>
      </c>
    </row>
    <row r="899" ht="19" customHeight="1">
      <c r="A899" s="66">
        <f>IF(B899="","",ROW()-5)</f>
        <v/>
      </c>
      <c r="B899" s="67" t="n"/>
      <c r="C899" s="68" t="n"/>
      <c r="D899" s="40" t="n"/>
      <c r="E899" s="68" t="n"/>
      <c r="F899" s="40" t="n"/>
      <c r="G899" s="69" t="n"/>
      <c r="H899" s="68" t="n"/>
      <c r="I899" s="70">
        <f>IF(B899="","",DATE(YEAR(B899),MONTH(B899),1))</f>
        <v/>
      </c>
      <c r="J899" s="71">
        <f>IF(B899="","",WEEKDAY(B899,2))</f>
        <v/>
      </c>
    </row>
    <row r="900" ht="19" customHeight="1">
      <c r="A900" s="66">
        <f>IF(B900="","",ROW()-5)</f>
        <v/>
      </c>
      <c r="B900" s="67" t="n"/>
      <c r="C900" s="68" t="n"/>
      <c r="D900" s="40" t="n"/>
      <c r="E900" s="68" t="n"/>
      <c r="F900" s="40" t="n"/>
      <c r="G900" s="69" t="n"/>
      <c r="H900" s="68" t="n"/>
      <c r="I900" s="70">
        <f>IF(B900="","",DATE(YEAR(B900),MONTH(B900),1))</f>
        <v/>
      </c>
      <c r="J900" s="71">
        <f>IF(B900="","",WEEKDAY(B900,2))</f>
        <v/>
      </c>
    </row>
    <row r="901" ht="19" customHeight="1">
      <c r="A901" s="66">
        <f>IF(B901="","",ROW()-5)</f>
        <v/>
      </c>
      <c r="B901" s="67" t="n"/>
      <c r="C901" s="68" t="n"/>
      <c r="D901" s="40" t="n"/>
      <c r="E901" s="68" t="n"/>
      <c r="F901" s="40" t="n"/>
      <c r="G901" s="69" t="n"/>
      <c r="H901" s="68" t="n"/>
      <c r="I901" s="70">
        <f>IF(B901="","",DATE(YEAR(B901),MONTH(B901),1))</f>
        <v/>
      </c>
      <c r="J901" s="71">
        <f>IF(B901="","",WEEKDAY(B901,2))</f>
        <v/>
      </c>
    </row>
    <row r="902" ht="19" customHeight="1">
      <c r="A902" s="66">
        <f>IF(B902="","",ROW()-5)</f>
        <v/>
      </c>
      <c r="B902" s="67" t="n"/>
      <c r="C902" s="68" t="n"/>
      <c r="D902" s="40" t="n"/>
      <c r="E902" s="68" t="n"/>
      <c r="F902" s="40" t="n"/>
      <c r="G902" s="69" t="n"/>
      <c r="H902" s="68" t="n"/>
      <c r="I902" s="70">
        <f>IF(B902="","",DATE(YEAR(B902),MONTH(B902),1))</f>
        <v/>
      </c>
      <c r="J902" s="71">
        <f>IF(B902="","",WEEKDAY(B902,2))</f>
        <v/>
      </c>
    </row>
    <row r="903" ht="19" customHeight="1">
      <c r="A903" s="66">
        <f>IF(B903="","",ROW()-5)</f>
        <v/>
      </c>
      <c r="B903" s="67" t="n"/>
      <c r="C903" s="68" t="n"/>
      <c r="D903" s="40" t="n"/>
      <c r="E903" s="68" t="n"/>
      <c r="F903" s="40" t="n"/>
      <c r="G903" s="69" t="n"/>
      <c r="H903" s="68" t="n"/>
      <c r="I903" s="70">
        <f>IF(B903="","",DATE(YEAR(B903),MONTH(B903),1))</f>
        <v/>
      </c>
      <c r="J903" s="71">
        <f>IF(B903="","",WEEKDAY(B903,2))</f>
        <v/>
      </c>
    </row>
    <row r="904" ht="19" customHeight="1">
      <c r="A904" s="66">
        <f>IF(B904="","",ROW()-5)</f>
        <v/>
      </c>
      <c r="B904" s="67" t="n"/>
      <c r="C904" s="68" t="n"/>
      <c r="D904" s="40" t="n"/>
      <c r="E904" s="68" t="n"/>
      <c r="F904" s="40" t="n"/>
      <c r="G904" s="69" t="n"/>
      <c r="H904" s="68" t="n"/>
      <c r="I904" s="70">
        <f>IF(B904="","",DATE(YEAR(B904),MONTH(B904),1))</f>
        <v/>
      </c>
      <c r="J904" s="71">
        <f>IF(B904="","",WEEKDAY(B904,2))</f>
        <v/>
      </c>
    </row>
    <row r="905" ht="19" customHeight="1">
      <c r="A905" s="66">
        <f>IF(B905="","",ROW()-5)</f>
        <v/>
      </c>
      <c r="B905" s="67" t="n"/>
      <c r="C905" s="68" t="n"/>
      <c r="D905" s="40" t="n"/>
      <c r="E905" s="68" t="n"/>
      <c r="F905" s="40" t="n"/>
      <c r="G905" s="69" t="n"/>
      <c r="H905" s="68" t="n"/>
      <c r="I905" s="70">
        <f>IF(B905="","",DATE(YEAR(B905),MONTH(B905),1))</f>
        <v/>
      </c>
      <c r="J905" s="71">
        <f>IF(B905="","",WEEKDAY(B905,2))</f>
        <v/>
      </c>
    </row>
    <row r="906" ht="19" customHeight="1">
      <c r="A906" s="66">
        <f>IF(B906="","",ROW()-5)</f>
        <v/>
      </c>
      <c r="B906" s="67" t="n"/>
      <c r="C906" s="68" t="n"/>
      <c r="D906" s="40" t="n"/>
      <c r="E906" s="68" t="n"/>
      <c r="F906" s="40" t="n"/>
      <c r="G906" s="69" t="n"/>
      <c r="H906" s="68" t="n"/>
      <c r="I906" s="70">
        <f>IF(B906="","",DATE(YEAR(B906),MONTH(B906),1))</f>
        <v/>
      </c>
      <c r="J906" s="71">
        <f>IF(B906="","",WEEKDAY(B906,2))</f>
        <v/>
      </c>
    </row>
    <row r="907" ht="19" customHeight="1">
      <c r="A907" s="66">
        <f>IF(B907="","",ROW()-5)</f>
        <v/>
      </c>
      <c r="B907" s="67" t="n"/>
      <c r="C907" s="68" t="n"/>
      <c r="D907" s="40" t="n"/>
      <c r="E907" s="68" t="n"/>
      <c r="F907" s="40" t="n"/>
      <c r="G907" s="69" t="n"/>
      <c r="H907" s="68" t="n"/>
      <c r="I907" s="70">
        <f>IF(B907="","",DATE(YEAR(B907),MONTH(B907),1))</f>
        <v/>
      </c>
      <c r="J907" s="71">
        <f>IF(B907="","",WEEKDAY(B907,2))</f>
        <v/>
      </c>
    </row>
    <row r="908" ht="19" customHeight="1">
      <c r="A908" s="66">
        <f>IF(B908="","",ROW()-5)</f>
        <v/>
      </c>
      <c r="B908" s="67" t="n"/>
      <c r="C908" s="68" t="n"/>
      <c r="D908" s="40" t="n"/>
      <c r="E908" s="68" t="n"/>
      <c r="F908" s="40" t="n"/>
      <c r="G908" s="69" t="n"/>
      <c r="H908" s="68" t="n"/>
      <c r="I908" s="70">
        <f>IF(B908="","",DATE(YEAR(B908),MONTH(B908),1))</f>
        <v/>
      </c>
      <c r="J908" s="71">
        <f>IF(B908="","",WEEKDAY(B908,2))</f>
        <v/>
      </c>
    </row>
    <row r="909" ht="19" customHeight="1">
      <c r="A909" s="66">
        <f>IF(B909="","",ROW()-5)</f>
        <v/>
      </c>
      <c r="B909" s="67" t="n"/>
      <c r="C909" s="68" t="n"/>
      <c r="D909" s="40" t="n"/>
      <c r="E909" s="68" t="n"/>
      <c r="F909" s="40" t="n"/>
      <c r="G909" s="69" t="n"/>
      <c r="H909" s="68" t="n"/>
      <c r="I909" s="70">
        <f>IF(B909="","",DATE(YEAR(B909),MONTH(B909),1))</f>
        <v/>
      </c>
      <c r="J909" s="71">
        <f>IF(B909="","",WEEKDAY(B909,2))</f>
        <v/>
      </c>
    </row>
    <row r="910" ht="19" customHeight="1">
      <c r="A910" s="66">
        <f>IF(B910="","",ROW()-5)</f>
        <v/>
      </c>
      <c r="B910" s="67" t="n"/>
      <c r="C910" s="68" t="n"/>
      <c r="D910" s="40" t="n"/>
      <c r="E910" s="68" t="n"/>
      <c r="F910" s="40" t="n"/>
      <c r="G910" s="69" t="n"/>
      <c r="H910" s="68" t="n"/>
      <c r="I910" s="70">
        <f>IF(B910="","",DATE(YEAR(B910),MONTH(B910),1))</f>
        <v/>
      </c>
      <c r="J910" s="71">
        <f>IF(B910="","",WEEKDAY(B910,2))</f>
        <v/>
      </c>
    </row>
    <row r="911" ht="19" customHeight="1">
      <c r="A911" s="66">
        <f>IF(B911="","",ROW()-5)</f>
        <v/>
      </c>
      <c r="B911" s="67" t="n"/>
      <c r="C911" s="68" t="n"/>
      <c r="D911" s="40" t="n"/>
      <c r="E911" s="68" t="n"/>
      <c r="F911" s="40" t="n"/>
      <c r="G911" s="69" t="n"/>
      <c r="H911" s="68" t="n"/>
      <c r="I911" s="70">
        <f>IF(B911="","",DATE(YEAR(B911),MONTH(B911),1))</f>
        <v/>
      </c>
      <c r="J911" s="71">
        <f>IF(B911="","",WEEKDAY(B911,2))</f>
        <v/>
      </c>
    </row>
    <row r="912" ht="19" customHeight="1">
      <c r="A912" s="66">
        <f>IF(B912="","",ROW()-5)</f>
        <v/>
      </c>
      <c r="B912" s="67" t="n"/>
      <c r="C912" s="68" t="n"/>
      <c r="D912" s="40" t="n"/>
      <c r="E912" s="68" t="n"/>
      <c r="F912" s="40" t="n"/>
      <c r="G912" s="69" t="n"/>
      <c r="H912" s="68" t="n"/>
      <c r="I912" s="70">
        <f>IF(B912="","",DATE(YEAR(B912),MONTH(B912),1))</f>
        <v/>
      </c>
      <c r="J912" s="71">
        <f>IF(B912="","",WEEKDAY(B912,2))</f>
        <v/>
      </c>
    </row>
    <row r="913" ht="19" customHeight="1">
      <c r="A913" s="66">
        <f>IF(B913="","",ROW()-5)</f>
        <v/>
      </c>
      <c r="B913" s="67" t="n"/>
      <c r="C913" s="68" t="n"/>
      <c r="D913" s="40" t="n"/>
      <c r="E913" s="68" t="n"/>
      <c r="F913" s="40" t="n"/>
      <c r="G913" s="69" t="n"/>
      <c r="H913" s="68" t="n"/>
      <c r="I913" s="70">
        <f>IF(B913="","",DATE(YEAR(B913),MONTH(B913),1))</f>
        <v/>
      </c>
      <c r="J913" s="71">
        <f>IF(B913="","",WEEKDAY(B913,2))</f>
        <v/>
      </c>
    </row>
    <row r="914" ht="19" customHeight="1">
      <c r="A914" s="66">
        <f>IF(B914="","",ROW()-5)</f>
        <v/>
      </c>
      <c r="B914" s="67" t="n"/>
      <c r="C914" s="68" t="n"/>
      <c r="D914" s="40" t="n"/>
      <c r="E914" s="68" t="n"/>
      <c r="F914" s="40" t="n"/>
      <c r="G914" s="69" t="n"/>
      <c r="H914" s="68" t="n"/>
      <c r="I914" s="70">
        <f>IF(B914="","",DATE(YEAR(B914),MONTH(B914),1))</f>
        <v/>
      </c>
      <c r="J914" s="71">
        <f>IF(B914="","",WEEKDAY(B914,2))</f>
        <v/>
      </c>
    </row>
    <row r="915" ht="19" customHeight="1">
      <c r="A915" s="66">
        <f>IF(B915="","",ROW()-5)</f>
        <v/>
      </c>
      <c r="B915" s="67" t="n"/>
      <c r="C915" s="68" t="n"/>
      <c r="D915" s="40" t="n"/>
      <c r="E915" s="68" t="n"/>
      <c r="F915" s="40" t="n"/>
      <c r="G915" s="69" t="n"/>
      <c r="H915" s="68" t="n"/>
      <c r="I915" s="70">
        <f>IF(B915="","",DATE(YEAR(B915),MONTH(B915),1))</f>
        <v/>
      </c>
      <c r="J915" s="71">
        <f>IF(B915="","",WEEKDAY(B915,2))</f>
        <v/>
      </c>
    </row>
    <row r="916" ht="19" customHeight="1">
      <c r="A916" s="66">
        <f>IF(B916="","",ROW()-5)</f>
        <v/>
      </c>
      <c r="B916" s="67" t="n"/>
      <c r="C916" s="68" t="n"/>
      <c r="D916" s="40" t="n"/>
      <c r="E916" s="68" t="n"/>
      <c r="F916" s="40" t="n"/>
      <c r="G916" s="69" t="n"/>
      <c r="H916" s="68" t="n"/>
      <c r="I916" s="70">
        <f>IF(B916="","",DATE(YEAR(B916),MONTH(B916),1))</f>
        <v/>
      </c>
      <c r="J916" s="71">
        <f>IF(B916="","",WEEKDAY(B916,2))</f>
        <v/>
      </c>
    </row>
    <row r="917" ht="19" customHeight="1">
      <c r="A917" s="66">
        <f>IF(B917="","",ROW()-5)</f>
        <v/>
      </c>
      <c r="B917" s="67" t="n"/>
      <c r="C917" s="68" t="n"/>
      <c r="D917" s="40" t="n"/>
      <c r="E917" s="68" t="n"/>
      <c r="F917" s="40" t="n"/>
      <c r="G917" s="69" t="n"/>
      <c r="H917" s="68" t="n"/>
      <c r="I917" s="70">
        <f>IF(B917="","",DATE(YEAR(B917),MONTH(B917),1))</f>
        <v/>
      </c>
      <c r="J917" s="71">
        <f>IF(B917="","",WEEKDAY(B917,2))</f>
        <v/>
      </c>
    </row>
    <row r="918" ht="19" customHeight="1">
      <c r="A918" s="66">
        <f>IF(B918="","",ROW()-5)</f>
        <v/>
      </c>
      <c r="B918" s="67" t="n"/>
      <c r="C918" s="68" t="n"/>
      <c r="D918" s="40" t="n"/>
      <c r="E918" s="68" t="n"/>
      <c r="F918" s="40" t="n"/>
      <c r="G918" s="69" t="n"/>
      <c r="H918" s="68" t="n"/>
      <c r="I918" s="70">
        <f>IF(B918="","",DATE(YEAR(B918),MONTH(B918),1))</f>
        <v/>
      </c>
      <c r="J918" s="71">
        <f>IF(B918="","",WEEKDAY(B918,2))</f>
        <v/>
      </c>
    </row>
    <row r="919" ht="19" customHeight="1">
      <c r="A919" s="66">
        <f>IF(B919="","",ROW()-5)</f>
        <v/>
      </c>
      <c r="B919" s="67" t="n"/>
      <c r="C919" s="68" t="n"/>
      <c r="D919" s="40" t="n"/>
      <c r="E919" s="68" t="n"/>
      <c r="F919" s="40" t="n"/>
      <c r="G919" s="69" t="n"/>
      <c r="H919" s="68" t="n"/>
      <c r="I919" s="70">
        <f>IF(B919="","",DATE(YEAR(B919),MONTH(B919),1))</f>
        <v/>
      </c>
      <c r="J919" s="71">
        <f>IF(B919="","",WEEKDAY(B919,2))</f>
        <v/>
      </c>
    </row>
    <row r="920" ht="19" customHeight="1">
      <c r="A920" s="66">
        <f>IF(B920="","",ROW()-5)</f>
        <v/>
      </c>
      <c r="B920" s="67" t="n"/>
      <c r="C920" s="68" t="n"/>
      <c r="D920" s="40" t="n"/>
      <c r="E920" s="68" t="n"/>
      <c r="F920" s="40" t="n"/>
      <c r="G920" s="69" t="n"/>
      <c r="H920" s="68" t="n"/>
      <c r="I920" s="70">
        <f>IF(B920="","",DATE(YEAR(B920),MONTH(B920),1))</f>
        <v/>
      </c>
      <c r="J920" s="71">
        <f>IF(B920="","",WEEKDAY(B920,2))</f>
        <v/>
      </c>
    </row>
    <row r="921" ht="19" customHeight="1">
      <c r="A921" s="66">
        <f>IF(B921="","",ROW()-5)</f>
        <v/>
      </c>
      <c r="B921" s="67" t="n"/>
      <c r="C921" s="68" t="n"/>
      <c r="D921" s="40" t="n"/>
      <c r="E921" s="68" t="n"/>
      <c r="F921" s="40" t="n"/>
      <c r="G921" s="69" t="n"/>
      <c r="H921" s="68" t="n"/>
      <c r="I921" s="70">
        <f>IF(B921="","",DATE(YEAR(B921),MONTH(B921),1))</f>
        <v/>
      </c>
      <c r="J921" s="71">
        <f>IF(B921="","",WEEKDAY(B921,2))</f>
        <v/>
      </c>
    </row>
    <row r="922" ht="19" customHeight="1">
      <c r="A922" s="66">
        <f>IF(B922="","",ROW()-5)</f>
        <v/>
      </c>
      <c r="B922" s="67" t="n"/>
      <c r="C922" s="68" t="n"/>
      <c r="D922" s="40" t="n"/>
      <c r="E922" s="68" t="n"/>
      <c r="F922" s="40" t="n"/>
      <c r="G922" s="69" t="n"/>
      <c r="H922" s="68" t="n"/>
      <c r="I922" s="70">
        <f>IF(B922="","",DATE(YEAR(B922),MONTH(B922),1))</f>
        <v/>
      </c>
      <c r="J922" s="71">
        <f>IF(B922="","",WEEKDAY(B922,2))</f>
        <v/>
      </c>
    </row>
    <row r="923" ht="19" customHeight="1">
      <c r="A923" s="66">
        <f>IF(B923="","",ROW()-5)</f>
        <v/>
      </c>
      <c r="B923" s="67" t="n"/>
      <c r="C923" s="68" t="n"/>
      <c r="D923" s="40" t="n"/>
      <c r="E923" s="68" t="n"/>
      <c r="F923" s="40" t="n"/>
      <c r="G923" s="69" t="n"/>
      <c r="H923" s="68" t="n"/>
      <c r="I923" s="70">
        <f>IF(B923="","",DATE(YEAR(B923),MONTH(B923),1))</f>
        <v/>
      </c>
      <c r="J923" s="71">
        <f>IF(B923="","",WEEKDAY(B923,2))</f>
        <v/>
      </c>
    </row>
    <row r="924" ht="19" customHeight="1">
      <c r="A924" s="66">
        <f>IF(B924="","",ROW()-5)</f>
        <v/>
      </c>
      <c r="B924" s="67" t="n"/>
      <c r="C924" s="68" t="n"/>
      <c r="D924" s="40" t="n"/>
      <c r="E924" s="68" t="n"/>
      <c r="F924" s="40" t="n"/>
      <c r="G924" s="69" t="n"/>
      <c r="H924" s="68" t="n"/>
      <c r="I924" s="70">
        <f>IF(B924="","",DATE(YEAR(B924),MONTH(B924),1))</f>
        <v/>
      </c>
      <c r="J924" s="71">
        <f>IF(B924="","",WEEKDAY(B924,2))</f>
        <v/>
      </c>
    </row>
    <row r="925" ht="19" customHeight="1">
      <c r="A925" s="66">
        <f>IF(B925="","",ROW()-5)</f>
        <v/>
      </c>
      <c r="B925" s="67" t="n"/>
      <c r="C925" s="68" t="n"/>
      <c r="D925" s="40" t="n"/>
      <c r="E925" s="68" t="n"/>
      <c r="F925" s="40" t="n"/>
      <c r="G925" s="69" t="n"/>
      <c r="H925" s="68" t="n"/>
      <c r="I925" s="70">
        <f>IF(B925="","",DATE(YEAR(B925),MONTH(B925),1))</f>
        <v/>
      </c>
      <c r="J925" s="71">
        <f>IF(B925="","",WEEKDAY(B925,2))</f>
        <v/>
      </c>
    </row>
    <row r="926" ht="19" customHeight="1">
      <c r="A926" s="66">
        <f>IF(B926="","",ROW()-5)</f>
        <v/>
      </c>
      <c r="B926" s="67" t="n"/>
      <c r="C926" s="68" t="n"/>
      <c r="D926" s="40" t="n"/>
      <c r="E926" s="68" t="n"/>
      <c r="F926" s="40" t="n"/>
      <c r="G926" s="69" t="n"/>
      <c r="H926" s="68" t="n"/>
      <c r="I926" s="70">
        <f>IF(B926="","",DATE(YEAR(B926),MONTH(B926),1))</f>
        <v/>
      </c>
      <c r="J926" s="71">
        <f>IF(B926="","",WEEKDAY(B926,2))</f>
        <v/>
      </c>
    </row>
    <row r="927" ht="19" customHeight="1">
      <c r="A927" s="66">
        <f>IF(B927="","",ROW()-5)</f>
        <v/>
      </c>
      <c r="B927" s="67" t="n"/>
      <c r="C927" s="68" t="n"/>
      <c r="D927" s="40" t="n"/>
      <c r="E927" s="68" t="n"/>
      <c r="F927" s="40" t="n"/>
      <c r="G927" s="69" t="n"/>
      <c r="H927" s="68" t="n"/>
      <c r="I927" s="70">
        <f>IF(B927="","",DATE(YEAR(B927),MONTH(B927),1))</f>
        <v/>
      </c>
      <c r="J927" s="71">
        <f>IF(B927="","",WEEKDAY(B927,2))</f>
        <v/>
      </c>
    </row>
    <row r="928" ht="19" customHeight="1">
      <c r="A928" s="66">
        <f>IF(B928="","",ROW()-5)</f>
        <v/>
      </c>
      <c r="B928" s="67" t="n"/>
      <c r="C928" s="68" t="n"/>
      <c r="D928" s="40" t="n"/>
      <c r="E928" s="68" t="n"/>
      <c r="F928" s="40" t="n"/>
      <c r="G928" s="69" t="n"/>
      <c r="H928" s="68" t="n"/>
      <c r="I928" s="70">
        <f>IF(B928="","",DATE(YEAR(B928),MONTH(B928),1))</f>
        <v/>
      </c>
      <c r="J928" s="71">
        <f>IF(B928="","",WEEKDAY(B928,2))</f>
        <v/>
      </c>
    </row>
    <row r="929" ht="19" customHeight="1">
      <c r="A929" s="66">
        <f>IF(B929="","",ROW()-5)</f>
        <v/>
      </c>
      <c r="B929" s="67" t="n"/>
      <c r="C929" s="68" t="n"/>
      <c r="D929" s="40" t="n"/>
      <c r="E929" s="68" t="n"/>
      <c r="F929" s="40" t="n"/>
      <c r="G929" s="69" t="n"/>
      <c r="H929" s="68" t="n"/>
      <c r="I929" s="70">
        <f>IF(B929="","",DATE(YEAR(B929),MONTH(B929),1))</f>
        <v/>
      </c>
      <c r="J929" s="71">
        <f>IF(B929="","",WEEKDAY(B929,2))</f>
        <v/>
      </c>
    </row>
    <row r="930" ht="19" customHeight="1">
      <c r="A930" s="66">
        <f>IF(B930="","",ROW()-5)</f>
        <v/>
      </c>
      <c r="B930" s="67" t="n"/>
      <c r="C930" s="68" t="n"/>
      <c r="D930" s="40" t="n"/>
      <c r="E930" s="68" t="n"/>
      <c r="F930" s="40" t="n"/>
      <c r="G930" s="69" t="n"/>
      <c r="H930" s="68" t="n"/>
      <c r="I930" s="70">
        <f>IF(B930="","",DATE(YEAR(B930),MONTH(B930),1))</f>
        <v/>
      </c>
      <c r="J930" s="71">
        <f>IF(B930="","",WEEKDAY(B930,2))</f>
        <v/>
      </c>
    </row>
    <row r="931" ht="19" customHeight="1">
      <c r="A931" s="66">
        <f>IF(B931="","",ROW()-5)</f>
        <v/>
      </c>
      <c r="B931" s="67" t="n"/>
      <c r="C931" s="68" t="n"/>
      <c r="D931" s="40" t="n"/>
      <c r="E931" s="68" t="n"/>
      <c r="F931" s="40" t="n"/>
      <c r="G931" s="69" t="n"/>
      <c r="H931" s="68" t="n"/>
      <c r="I931" s="70">
        <f>IF(B931="","",DATE(YEAR(B931),MONTH(B931),1))</f>
        <v/>
      </c>
      <c r="J931" s="71">
        <f>IF(B931="","",WEEKDAY(B931,2))</f>
        <v/>
      </c>
    </row>
    <row r="932" ht="19" customHeight="1">
      <c r="A932" s="66">
        <f>IF(B932="","",ROW()-5)</f>
        <v/>
      </c>
      <c r="B932" s="67" t="n"/>
      <c r="C932" s="68" t="n"/>
      <c r="D932" s="40" t="n"/>
      <c r="E932" s="68" t="n"/>
      <c r="F932" s="40" t="n"/>
      <c r="G932" s="69" t="n"/>
      <c r="H932" s="68" t="n"/>
      <c r="I932" s="70">
        <f>IF(B932="","",DATE(YEAR(B932),MONTH(B932),1))</f>
        <v/>
      </c>
      <c r="J932" s="71">
        <f>IF(B932="","",WEEKDAY(B932,2))</f>
        <v/>
      </c>
    </row>
    <row r="933" ht="19" customHeight="1">
      <c r="A933" s="66">
        <f>IF(B933="","",ROW()-5)</f>
        <v/>
      </c>
      <c r="B933" s="67" t="n"/>
      <c r="C933" s="68" t="n"/>
      <c r="D933" s="40" t="n"/>
      <c r="E933" s="68" t="n"/>
      <c r="F933" s="40" t="n"/>
      <c r="G933" s="69" t="n"/>
      <c r="H933" s="68" t="n"/>
      <c r="I933" s="70">
        <f>IF(B933="","",DATE(YEAR(B933),MONTH(B933),1))</f>
        <v/>
      </c>
      <c r="J933" s="71">
        <f>IF(B933="","",WEEKDAY(B933,2))</f>
        <v/>
      </c>
    </row>
    <row r="934" ht="19" customHeight="1">
      <c r="A934" s="66">
        <f>IF(B934="","",ROW()-5)</f>
        <v/>
      </c>
      <c r="B934" s="67" t="n"/>
      <c r="C934" s="68" t="n"/>
      <c r="D934" s="40" t="n"/>
      <c r="E934" s="68" t="n"/>
      <c r="F934" s="40" t="n"/>
      <c r="G934" s="69" t="n"/>
      <c r="H934" s="68" t="n"/>
      <c r="I934" s="70">
        <f>IF(B934="","",DATE(YEAR(B934),MONTH(B934),1))</f>
        <v/>
      </c>
      <c r="J934" s="71">
        <f>IF(B934="","",WEEKDAY(B934,2))</f>
        <v/>
      </c>
    </row>
    <row r="935" ht="19" customHeight="1">
      <c r="A935" s="66">
        <f>IF(B935="","",ROW()-5)</f>
        <v/>
      </c>
      <c r="B935" s="67" t="n"/>
      <c r="C935" s="68" t="n"/>
      <c r="D935" s="40" t="n"/>
      <c r="E935" s="68" t="n"/>
      <c r="F935" s="40" t="n"/>
      <c r="G935" s="69" t="n"/>
      <c r="H935" s="68" t="n"/>
      <c r="I935" s="70">
        <f>IF(B935="","",DATE(YEAR(B935),MONTH(B935),1))</f>
        <v/>
      </c>
      <c r="J935" s="71">
        <f>IF(B935="","",WEEKDAY(B935,2))</f>
        <v/>
      </c>
    </row>
    <row r="936" ht="19" customHeight="1">
      <c r="A936" s="66">
        <f>IF(B936="","",ROW()-5)</f>
        <v/>
      </c>
      <c r="B936" s="67" t="n"/>
      <c r="C936" s="68" t="n"/>
      <c r="D936" s="40" t="n"/>
      <c r="E936" s="68" t="n"/>
      <c r="F936" s="40" t="n"/>
      <c r="G936" s="69" t="n"/>
      <c r="H936" s="68" t="n"/>
      <c r="I936" s="70">
        <f>IF(B936="","",DATE(YEAR(B936),MONTH(B936),1))</f>
        <v/>
      </c>
      <c r="J936" s="71">
        <f>IF(B936="","",WEEKDAY(B936,2))</f>
        <v/>
      </c>
    </row>
    <row r="937" ht="19" customHeight="1">
      <c r="A937" s="66">
        <f>IF(B937="","",ROW()-5)</f>
        <v/>
      </c>
      <c r="B937" s="67" t="n"/>
      <c r="C937" s="68" t="n"/>
      <c r="D937" s="40" t="n"/>
      <c r="E937" s="68" t="n"/>
      <c r="F937" s="40" t="n"/>
      <c r="G937" s="69" t="n"/>
      <c r="H937" s="68" t="n"/>
      <c r="I937" s="70">
        <f>IF(B937="","",DATE(YEAR(B937),MONTH(B937),1))</f>
        <v/>
      </c>
      <c r="J937" s="71">
        <f>IF(B937="","",WEEKDAY(B937,2))</f>
        <v/>
      </c>
    </row>
    <row r="938" ht="19" customHeight="1">
      <c r="A938" s="66">
        <f>IF(B938="","",ROW()-5)</f>
        <v/>
      </c>
      <c r="B938" s="67" t="n"/>
      <c r="C938" s="68" t="n"/>
      <c r="D938" s="40" t="n"/>
      <c r="E938" s="68" t="n"/>
      <c r="F938" s="40" t="n"/>
      <c r="G938" s="69" t="n"/>
      <c r="H938" s="68" t="n"/>
      <c r="I938" s="70">
        <f>IF(B938="","",DATE(YEAR(B938),MONTH(B938),1))</f>
        <v/>
      </c>
      <c r="J938" s="71">
        <f>IF(B938="","",WEEKDAY(B938,2))</f>
        <v/>
      </c>
    </row>
    <row r="939" ht="19" customHeight="1">
      <c r="A939" s="66">
        <f>IF(B939="","",ROW()-5)</f>
        <v/>
      </c>
      <c r="B939" s="67" t="n"/>
      <c r="C939" s="68" t="n"/>
      <c r="D939" s="40" t="n"/>
      <c r="E939" s="68" t="n"/>
      <c r="F939" s="40" t="n"/>
      <c r="G939" s="69" t="n"/>
      <c r="H939" s="68" t="n"/>
      <c r="I939" s="70">
        <f>IF(B939="","",DATE(YEAR(B939),MONTH(B939),1))</f>
        <v/>
      </c>
      <c r="J939" s="71">
        <f>IF(B939="","",WEEKDAY(B939,2))</f>
        <v/>
      </c>
    </row>
    <row r="940" ht="19" customHeight="1">
      <c r="A940" s="66">
        <f>IF(B940="","",ROW()-5)</f>
        <v/>
      </c>
      <c r="B940" s="67" t="n"/>
      <c r="C940" s="68" t="n"/>
      <c r="D940" s="40" t="n"/>
      <c r="E940" s="68" t="n"/>
      <c r="F940" s="40" t="n"/>
      <c r="G940" s="69" t="n"/>
      <c r="H940" s="68" t="n"/>
      <c r="I940" s="70">
        <f>IF(B940="","",DATE(YEAR(B940),MONTH(B940),1))</f>
        <v/>
      </c>
      <c r="J940" s="71">
        <f>IF(B940="","",WEEKDAY(B940,2))</f>
        <v/>
      </c>
    </row>
    <row r="941" ht="19" customHeight="1">
      <c r="A941" s="66">
        <f>IF(B941="","",ROW()-5)</f>
        <v/>
      </c>
      <c r="B941" s="67" t="n"/>
      <c r="C941" s="68" t="n"/>
      <c r="D941" s="40" t="n"/>
      <c r="E941" s="68" t="n"/>
      <c r="F941" s="40" t="n"/>
      <c r="G941" s="69" t="n"/>
      <c r="H941" s="68" t="n"/>
      <c r="I941" s="70">
        <f>IF(B941="","",DATE(YEAR(B941),MONTH(B941),1))</f>
        <v/>
      </c>
      <c r="J941" s="71">
        <f>IF(B941="","",WEEKDAY(B941,2))</f>
        <v/>
      </c>
    </row>
    <row r="942" ht="19" customHeight="1">
      <c r="A942" s="66">
        <f>IF(B942="","",ROW()-5)</f>
        <v/>
      </c>
      <c r="B942" s="67" t="n"/>
      <c r="C942" s="68" t="n"/>
      <c r="D942" s="40" t="n"/>
      <c r="E942" s="68" t="n"/>
      <c r="F942" s="40" t="n"/>
      <c r="G942" s="69" t="n"/>
      <c r="H942" s="68" t="n"/>
      <c r="I942" s="70">
        <f>IF(B942="","",DATE(YEAR(B942),MONTH(B942),1))</f>
        <v/>
      </c>
      <c r="J942" s="71">
        <f>IF(B942="","",WEEKDAY(B942,2))</f>
        <v/>
      </c>
    </row>
    <row r="943" ht="19" customHeight="1">
      <c r="A943" s="66">
        <f>IF(B943="","",ROW()-5)</f>
        <v/>
      </c>
      <c r="B943" s="67" t="n"/>
      <c r="C943" s="68" t="n"/>
      <c r="D943" s="40" t="n"/>
      <c r="E943" s="68" t="n"/>
      <c r="F943" s="40" t="n"/>
      <c r="G943" s="69" t="n"/>
      <c r="H943" s="68" t="n"/>
      <c r="I943" s="70">
        <f>IF(B943="","",DATE(YEAR(B943),MONTH(B943),1))</f>
        <v/>
      </c>
      <c r="J943" s="71">
        <f>IF(B943="","",WEEKDAY(B943,2))</f>
        <v/>
      </c>
    </row>
    <row r="944" ht="19" customHeight="1">
      <c r="A944" s="66">
        <f>IF(B944="","",ROW()-5)</f>
        <v/>
      </c>
      <c r="B944" s="67" t="n"/>
      <c r="C944" s="68" t="n"/>
      <c r="D944" s="40" t="n"/>
      <c r="E944" s="68" t="n"/>
      <c r="F944" s="40" t="n"/>
      <c r="G944" s="69" t="n"/>
      <c r="H944" s="68" t="n"/>
      <c r="I944" s="70">
        <f>IF(B944="","",DATE(YEAR(B944),MONTH(B944),1))</f>
        <v/>
      </c>
      <c r="J944" s="71">
        <f>IF(B944="","",WEEKDAY(B944,2))</f>
        <v/>
      </c>
    </row>
    <row r="945" ht="19" customHeight="1">
      <c r="A945" s="66">
        <f>IF(B945="","",ROW()-5)</f>
        <v/>
      </c>
      <c r="B945" s="67" t="n"/>
      <c r="C945" s="68" t="n"/>
      <c r="D945" s="40" t="n"/>
      <c r="E945" s="68" t="n"/>
      <c r="F945" s="40" t="n"/>
      <c r="G945" s="69" t="n"/>
      <c r="H945" s="68" t="n"/>
      <c r="I945" s="70">
        <f>IF(B945="","",DATE(YEAR(B945),MONTH(B945),1))</f>
        <v/>
      </c>
      <c r="J945" s="71">
        <f>IF(B945="","",WEEKDAY(B945,2))</f>
        <v/>
      </c>
    </row>
    <row r="946" ht="19" customHeight="1">
      <c r="A946" s="66">
        <f>IF(B946="","",ROW()-5)</f>
        <v/>
      </c>
      <c r="B946" s="67" t="n"/>
      <c r="C946" s="68" t="n"/>
      <c r="D946" s="40" t="n"/>
      <c r="E946" s="68" t="n"/>
      <c r="F946" s="40" t="n"/>
      <c r="G946" s="69" t="n"/>
      <c r="H946" s="68" t="n"/>
      <c r="I946" s="70">
        <f>IF(B946="","",DATE(YEAR(B946),MONTH(B946),1))</f>
        <v/>
      </c>
      <c r="J946" s="71">
        <f>IF(B946="","",WEEKDAY(B946,2))</f>
        <v/>
      </c>
    </row>
    <row r="947" ht="19" customHeight="1">
      <c r="A947" s="66">
        <f>IF(B947="","",ROW()-5)</f>
        <v/>
      </c>
      <c r="B947" s="67" t="n"/>
      <c r="C947" s="68" t="n"/>
      <c r="D947" s="40" t="n"/>
      <c r="E947" s="68" t="n"/>
      <c r="F947" s="40" t="n"/>
      <c r="G947" s="69" t="n"/>
      <c r="H947" s="68" t="n"/>
      <c r="I947" s="70">
        <f>IF(B947="","",DATE(YEAR(B947),MONTH(B947),1))</f>
        <v/>
      </c>
      <c r="J947" s="71">
        <f>IF(B947="","",WEEKDAY(B947,2))</f>
        <v/>
      </c>
    </row>
    <row r="948" ht="19" customHeight="1">
      <c r="A948" s="66">
        <f>IF(B948="","",ROW()-5)</f>
        <v/>
      </c>
      <c r="B948" s="67" t="n"/>
      <c r="C948" s="68" t="n"/>
      <c r="D948" s="40" t="n"/>
      <c r="E948" s="68" t="n"/>
      <c r="F948" s="40" t="n"/>
      <c r="G948" s="69" t="n"/>
      <c r="H948" s="68" t="n"/>
      <c r="I948" s="70">
        <f>IF(B948="","",DATE(YEAR(B948),MONTH(B948),1))</f>
        <v/>
      </c>
      <c r="J948" s="71">
        <f>IF(B948="","",WEEKDAY(B948,2))</f>
        <v/>
      </c>
    </row>
    <row r="949" ht="19" customHeight="1">
      <c r="A949" s="66">
        <f>IF(B949="","",ROW()-5)</f>
        <v/>
      </c>
      <c r="B949" s="67" t="n"/>
      <c r="C949" s="68" t="n"/>
      <c r="D949" s="40" t="n"/>
      <c r="E949" s="68" t="n"/>
      <c r="F949" s="40" t="n"/>
      <c r="G949" s="69" t="n"/>
      <c r="H949" s="68" t="n"/>
      <c r="I949" s="70">
        <f>IF(B949="","",DATE(YEAR(B949),MONTH(B949),1))</f>
        <v/>
      </c>
      <c r="J949" s="71">
        <f>IF(B949="","",WEEKDAY(B949,2))</f>
        <v/>
      </c>
    </row>
    <row r="950" ht="19" customHeight="1">
      <c r="A950" s="66">
        <f>IF(B950="","",ROW()-5)</f>
        <v/>
      </c>
      <c r="B950" s="67" t="n"/>
      <c r="C950" s="68" t="n"/>
      <c r="D950" s="40" t="n"/>
      <c r="E950" s="68" t="n"/>
      <c r="F950" s="40" t="n"/>
      <c r="G950" s="69" t="n"/>
      <c r="H950" s="68" t="n"/>
      <c r="I950" s="70">
        <f>IF(B950="","",DATE(YEAR(B950),MONTH(B950),1))</f>
        <v/>
      </c>
      <c r="J950" s="71">
        <f>IF(B950="","",WEEKDAY(B950,2))</f>
        <v/>
      </c>
    </row>
    <row r="951" ht="19" customHeight="1">
      <c r="A951" s="66">
        <f>IF(B951="","",ROW()-5)</f>
        <v/>
      </c>
      <c r="B951" s="67" t="n"/>
      <c r="C951" s="68" t="n"/>
      <c r="D951" s="40" t="n"/>
      <c r="E951" s="68" t="n"/>
      <c r="F951" s="40" t="n"/>
      <c r="G951" s="69" t="n"/>
      <c r="H951" s="68" t="n"/>
      <c r="I951" s="70">
        <f>IF(B951="","",DATE(YEAR(B951),MONTH(B951),1))</f>
        <v/>
      </c>
      <c r="J951" s="71">
        <f>IF(B951="","",WEEKDAY(B951,2))</f>
        <v/>
      </c>
    </row>
    <row r="952" ht="19" customHeight="1">
      <c r="A952" s="66">
        <f>IF(B952="","",ROW()-5)</f>
        <v/>
      </c>
      <c r="B952" s="67" t="n"/>
      <c r="C952" s="68" t="n"/>
      <c r="D952" s="40" t="n"/>
      <c r="E952" s="68" t="n"/>
      <c r="F952" s="40" t="n"/>
      <c r="G952" s="69" t="n"/>
      <c r="H952" s="68" t="n"/>
      <c r="I952" s="70">
        <f>IF(B952="","",DATE(YEAR(B952),MONTH(B952),1))</f>
        <v/>
      </c>
      <c r="J952" s="71">
        <f>IF(B952="","",WEEKDAY(B952,2))</f>
        <v/>
      </c>
    </row>
    <row r="953" ht="19" customHeight="1">
      <c r="A953" s="66">
        <f>IF(B953="","",ROW()-5)</f>
        <v/>
      </c>
      <c r="B953" s="67" t="n"/>
      <c r="C953" s="68" t="n"/>
      <c r="D953" s="40" t="n"/>
      <c r="E953" s="68" t="n"/>
      <c r="F953" s="40" t="n"/>
      <c r="G953" s="69" t="n"/>
      <c r="H953" s="68" t="n"/>
      <c r="I953" s="70">
        <f>IF(B953="","",DATE(YEAR(B953),MONTH(B953),1))</f>
        <v/>
      </c>
      <c r="J953" s="71">
        <f>IF(B953="","",WEEKDAY(B953,2))</f>
        <v/>
      </c>
    </row>
    <row r="954" ht="19" customHeight="1">
      <c r="A954" s="66">
        <f>IF(B954="","",ROW()-5)</f>
        <v/>
      </c>
      <c r="B954" s="67" t="n"/>
      <c r="C954" s="68" t="n"/>
      <c r="D954" s="40" t="n"/>
      <c r="E954" s="68" t="n"/>
      <c r="F954" s="40" t="n"/>
      <c r="G954" s="69" t="n"/>
      <c r="H954" s="68" t="n"/>
      <c r="I954" s="70">
        <f>IF(B954="","",DATE(YEAR(B954),MONTH(B954),1))</f>
        <v/>
      </c>
      <c r="J954" s="71">
        <f>IF(B954="","",WEEKDAY(B954,2))</f>
        <v/>
      </c>
    </row>
    <row r="955" ht="19" customHeight="1">
      <c r="A955" s="66">
        <f>IF(B955="","",ROW()-5)</f>
        <v/>
      </c>
      <c r="B955" s="67" t="n"/>
      <c r="C955" s="68" t="n"/>
      <c r="D955" s="40" t="n"/>
      <c r="E955" s="68" t="n"/>
      <c r="F955" s="40" t="n"/>
      <c r="G955" s="69" t="n"/>
      <c r="H955" s="68" t="n"/>
      <c r="I955" s="70">
        <f>IF(B955="","",DATE(YEAR(B955),MONTH(B955),1))</f>
        <v/>
      </c>
      <c r="J955" s="71">
        <f>IF(B955="","",WEEKDAY(B955,2))</f>
        <v/>
      </c>
    </row>
    <row r="956" ht="19" customHeight="1">
      <c r="A956" s="66">
        <f>IF(B956="","",ROW()-5)</f>
        <v/>
      </c>
      <c r="B956" s="67" t="n"/>
      <c r="C956" s="68" t="n"/>
      <c r="D956" s="40" t="n"/>
      <c r="E956" s="68" t="n"/>
      <c r="F956" s="40" t="n"/>
      <c r="G956" s="69" t="n"/>
      <c r="H956" s="68" t="n"/>
      <c r="I956" s="70">
        <f>IF(B956="","",DATE(YEAR(B956),MONTH(B956),1))</f>
        <v/>
      </c>
      <c r="J956" s="71">
        <f>IF(B956="","",WEEKDAY(B956,2))</f>
        <v/>
      </c>
    </row>
    <row r="957" ht="19" customHeight="1">
      <c r="A957" s="66">
        <f>IF(B957="","",ROW()-5)</f>
        <v/>
      </c>
      <c r="B957" s="67" t="n"/>
      <c r="C957" s="68" t="n"/>
      <c r="D957" s="40" t="n"/>
      <c r="E957" s="68" t="n"/>
      <c r="F957" s="40" t="n"/>
      <c r="G957" s="69" t="n"/>
      <c r="H957" s="68" t="n"/>
      <c r="I957" s="70">
        <f>IF(B957="","",DATE(YEAR(B957),MONTH(B957),1))</f>
        <v/>
      </c>
      <c r="J957" s="71">
        <f>IF(B957="","",WEEKDAY(B957,2))</f>
        <v/>
      </c>
    </row>
    <row r="958" ht="19" customHeight="1">
      <c r="A958" s="66">
        <f>IF(B958="","",ROW()-5)</f>
        <v/>
      </c>
      <c r="B958" s="67" t="n"/>
      <c r="C958" s="68" t="n"/>
      <c r="D958" s="40" t="n"/>
      <c r="E958" s="68" t="n"/>
      <c r="F958" s="40" t="n"/>
      <c r="G958" s="69" t="n"/>
      <c r="H958" s="68" t="n"/>
      <c r="I958" s="70">
        <f>IF(B958="","",DATE(YEAR(B958),MONTH(B958),1))</f>
        <v/>
      </c>
      <c r="J958" s="71">
        <f>IF(B958="","",WEEKDAY(B958,2))</f>
        <v/>
      </c>
    </row>
    <row r="959" ht="19" customHeight="1">
      <c r="A959" s="66">
        <f>IF(B959="","",ROW()-5)</f>
        <v/>
      </c>
      <c r="B959" s="67" t="n"/>
      <c r="C959" s="68" t="n"/>
      <c r="D959" s="40" t="n"/>
      <c r="E959" s="68" t="n"/>
      <c r="F959" s="40" t="n"/>
      <c r="G959" s="69" t="n"/>
      <c r="H959" s="68" t="n"/>
      <c r="I959" s="70">
        <f>IF(B959="","",DATE(YEAR(B959),MONTH(B959),1))</f>
        <v/>
      </c>
      <c r="J959" s="71">
        <f>IF(B959="","",WEEKDAY(B959,2))</f>
        <v/>
      </c>
    </row>
    <row r="960" ht="19" customHeight="1">
      <c r="A960" s="66">
        <f>IF(B960="","",ROW()-5)</f>
        <v/>
      </c>
      <c r="B960" s="67" t="n"/>
      <c r="C960" s="68" t="n"/>
      <c r="D960" s="40" t="n"/>
      <c r="E960" s="68" t="n"/>
      <c r="F960" s="40" t="n"/>
      <c r="G960" s="69" t="n"/>
      <c r="H960" s="68" t="n"/>
      <c r="I960" s="70">
        <f>IF(B960="","",DATE(YEAR(B960),MONTH(B960),1))</f>
        <v/>
      </c>
      <c r="J960" s="71">
        <f>IF(B960="","",WEEKDAY(B960,2))</f>
        <v/>
      </c>
    </row>
    <row r="961" ht="19" customHeight="1">
      <c r="A961" s="66">
        <f>IF(B961="","",ROW()-5)</f>
        <v/>
      </c>
      <c r="B961" s="67" t="n"/>
      <c r="C961" s="68" t="n"/>
      <c r="D961" s="40" t="n"/>
      <c r="E961" s="68" t="n"/>
      <c r="F961" s="40" t="n"/>
      <c r="G961" s="69" t="n"/>
      <c r="H961" s="68" t="n"/>
      <c r="I961" s="70">
        <f>IF(B961="","",DATE(YEAR(B961),MONTH(B961),1))</f>
        <v/>
      </c>
      <c r="J961" s="71">
        <f>IF(B961="","",WEEKDAY(B961,2))</f>
        <v/>
      </c>
    </row>
    <row r="962" ht="19" customHeight="1">
      <c r="A962" s="66">
        <f>IF(B962="","",ROW()-5)</f>
        <v/>
      </c>
      <c r="B962" s="67" t="n"/>
      <c r="C962" s="68" t="n"/>
      <c r="D962" s="40" t="n"/>
      <c r="E962" s="68" t="n"/>
      <c r="F962" s="40" t="n"/>
      <c r="G962" s="69" t="n"/>
      <c r="H962" s="68" t="n"/>
      <c r="I962" s="70">
        <f>IF(B962="","",DATE(YEAR(B962),MONTH(B962),1))</f>
        <v/>
      </c>
      <c r="J962" s="71">
        <f>IF(B962="","",WEEKDAY(B962,2))</f>
        <v/>
      </c>
    </row>
    <row r="963" ht="19" customHeight="1">
      <c r="A963" s="66">
        <f>IF(B963="","",ROW()-5)</f>
        <v/>
      </c>
      <c r="B963" s="67" t="n"/>
      <c r="C963" s="68" t="n"/>
      <c r="D963" s="40" t="n"/>
      <c r="E963" s="68" t="n"/>
      <c r="F963" s="40" t="n"/>
      <c r="G963" s="69" t="n"/>
      <c r="H963" s="68" t="n"/>
      <c r="I963" s="70">
        <f>IF(B963="","",DATE(YEAR(B963),MONTH(B963),1))</f>
        <v/>
      </c>
      <c r="J963" s="71">
        <f>IF(B963="","",WEEKDAY(B963,2))</f>
        <v/>
      </c>
    </row>
    <row r="964" ht="19" customHeight="1">
      <c r="A964" s="66">
        <f>IF(B964="","",ROW()-5)</f>
        <v/>
      </c>
      <c r="B964" s="67" t="n"/>
      <c r="C964" s="68" t="n"/>
      <c r="D964" s="40" t="n"/>
      <c r="E964" s="68" t="n"/>
      <c r="F964" s="40" t="n"/>
      <c r="G964" s="69" t="n"/>
      <c r="H964" s="68" t="n"/>
      <c r="I964" s="70">
        <f>IF(B964="","",DATE(YEAR(B964),MONTH(B964),1))</f>
        <v/>
      </c>
      <c r="J964" s="71">
        <f>IF(B964="","",WEEKDAY(B964,2))</f>
        <v/>
      </c>
    </row>
    <row r="965" ht="19" customHeight="1">
      <c r="A965" s="66">
        <f>IF(B965="","",ROW()-5)</f>
        <v/>
      </c>
      <c r="B965" s="67" t="n"/>
      <c r="C965" s="68" t="n"/>
      <c r="D965" s="40" t="n"/>
      <c r="E965" s="68" t="n"/>
      <c r="F965" s="40" t="n"/>
      <c r="G965" s="69" t="n"/>
      <c r="H965" s="68" t="n"/>
      <c r="I965" s="70">
        <f>IF(B965="","",DATE(YEAR(B965),MONTH(B965),1))</f>
        <v/>
      </c>
      <c r="J965" s="71">
        <f>IF(B965="","",WEEKDAY(B965,2))</f>
        <v/>
      </c>
    </row>
    <row r="966" ht="19" customHeight="1">
      <c r="A966" s="66">
        <f>IF(B966="","",ROW()-5)</f>
        <v/>
      </c>
      <c r="B966" s="67" t="n"/>
      <c r="C966" s="68" t="n"/>
      <c r="D966" s="40" t="n"/>
      <c r="E966" s="68" t="n"/>
      <c r="F966" s="40" t="n"/>
      <c r="G966" s="69" t="n"/>
      <c r="H966" s="68" t="n"/>
      <c r="I966" s="70">
        <f>IF(B966="","",DATE(YEAR(B966),MONTH(B966),1))</f>
        <v/>
      </c>
      <c r="J966" s="71">
        <f>IF(B966="","",WEEKDAY(B966,2))</f>
        <v/>
      </c>
    </row>
    <row r="967" ht="19" customHeight="1">
      <c r="A967" s="66">
        <f>IF(B967="","",ROW()-5)</f>
        <v/>
      </c>
      <c r="B967" s="67" t="n"/>
      <c r="C967" s="68" t="n"/>
      <c r="D967" s="40" t="n"/>
      <c r="E967" s="68" t="n"/>
      <c r="F967" s="40" t="n"/>
      <c r="G967" s="69" t="n"/>
      <c r="H967" s="68" t="n"/>
      <c r="I967" s="70">
        <f>IF(B967="","",DATE(YEAR(B967),MONTH(B967),1))</f>
        <v/>
      </c>
      <c r="J967" s="71">
        <f>IF(B967="","",WEEKDAY(B967,2))</f>
        <v/>
      </c>
    </row>
    <row r="968" ht="19" customHeight="1">
      <c r="A968" s="66">
        <f>IF(B968="","",ROW()-5)</f>
        <v/>
      </c>
      <c r="B968" s="67" t="n"/>
      <c r="C968" s="68" t="n"/>
      <c r="D968" s="40" t="n"/>
      <c r="E968" s="68" t="n"/>
      <c r="F968" s="40" t="n"/>
      <c r="G968" s="69" t="n"/>
      <c r="H968" s="68" t="n"/>
      <c r="I968" s="70">
        <f>IF(B968="","",DATE(YEAR(B968),MONTH(B968),1))</f>
        <v/>
      </c>
      <c r="J968" s="71">
        <f>IF(B968="","",WEEKDAY(B968,2))</f>
        <v/>
      </c>
    </row>
    <row r="969" ht="19" customHeight="1">
      <c r="A969" s="66">
        <f>IF(B969="","",ROW()-5)</f>
        <v/>
      </c>
      <c r="B969" s="67" t="n"/>
      <c r="C969" s="68" t="n"/>
      <c r="D969" s="40" t="n"/>
      <c r="E969" s="68" t="n"/>
      <c r="F969" s="40" t="n"/>
      <c r="G969" s="69" t="n"/>
      <c r="H969" s="68" t="n"/>
      <c r="I969" s="70">
        <f>IF(B969="","",DATE(YEAR(B969),MONTH(B969),1))</f>
        <v/>
      </c>
      <c r="J969" s="71">
        <f>IF(B969="","",WEEKDAY(B969,2))</f>
        <v/>
      </c>
    </row>
    <row r="970" ht="19" customHeight="1">
      <c r="A970" s="66">
        <f>IF(B970="","",ROW()-5)</f>
        <v/>
      </c>
      <c r="B970" s="67" t="n"/>
      <c r="C970" s="68" t="n"/>
      <c r="D970" s="40" t="n"/>
      <c r="E970" s="68" t="n"/>
      <c r="F970" s="40" t="n"/>
      <c r="G970" s="69" t="n"/>
      <c r="H970" s="68" t="n"/>
      <c r="I970" s="70">
        <f>IF(B970="","",DATE(YEAR(B970),MONTH(B970),1))</f>
        <v/>
      </c>
      <c r="J970" s="71">
        <f>IF(B970="","",WEEKDAY(B970,2))</f>
        <v/>
      </c>
    </row>
    <row r="971" ht="19" customHeight="1">
      <c r="A971" s="66">
        <f>IF(B971="","",ROW()-5)</f>
        <v/>
      </c>
      <c r="B971" s="67" t="n"/>
      <c r="C971" s="68" t="n"/>
      <c r="D971" s="40" t="n"/>
      <c r="E971" s="68" t="n"/>
      <c r="F971" s="40" t="n"/>
      <c r="G971" s="69" t="n"/>
      <c r="H971" s="68" t="n"/>
      <c r="I971" s="70">
        <f>IF(B971="","",DATE(YEAR(B971),MONTH(B971),1))</f>
        <v/>
      </c>
      <c r="J971" s="71">
        <f>IF(B971="","",WEEKDAY(B971,2))</f>
        <v/>
      </c>
    </row>
    <row r="972" ht="19" customHeight="1">
      <c r="A972" s="66">
        <f>IF(B972="","",ROW()-5)</f>
        <v/>
      </c>
      <c r="B972" s="67" t="n"/>
      <c r="C972" s="68" t="n"/>
      <c r="D972" s="40" t="n"/>
      <c r="E972" s="68" t="n"/>
      <c r="F972" s="40" t="n"/>
      <c r="G972" s="69" t="n"/>
      <c r="H972" s="68" t="n"/>
      <c r="I972" s="70">
        <f>IF(B972="","",DATE(YEAR(B972),MONTH(B972),1))</f>
        <v/>
      </c>
      <c r="J972" s="71">
        <f>IF(B972="","",WEEKDAY(B972,2))</f>
        <v/>
      </c>
    </row>
    <row r="973" ht="19" customHeight="1">
      <c r="A973" s="66">
        <f>IF(B973="","",ROW()-5)</f>
        <v/>
      </c>
      <c r="B973" s="67" t="n"/>
      <c r="C973" s="68" t="n"/>
      <c r="D973" s="40" t="n"/>
      <c r="E973" s="68" t="n"/>
      <c r="F973" s="40" t="n"/>
      <c r="G973" s="69" t="n"/>
      <c r="H973" s="68" t="n"/>
      <c r="I973" s="70">
        <f>IF(B973="","",DATE(YEAR(B973),MONTH(B973),1))</f>
        <v/>
      </c>
      <c r="J973" s="71">
        <f>IF(B973="","",WEEKDAY(B973,2))</f>
        <v/>
      </c>
    </row>
    <row r="974" ht="19" customHeight="1">
      <c r="A974" s="66">
        <f>IF(B974="","",ROW()-5)</f>
        <v/>
      </c>
      <c r="B974" s="67" t="n"/>
      <c r="C974" s="68" t="n"/>
      <c r="D974" s="40" t="n"/>
      <c r="E974" s="68" t="n"/>
      <c r="F974" s="40" t="n"/>
      <c r="G974" s="69" t="n"/>
      <c r="H974" s="68" t="n"/>
      <c r="I974" s="70">
        <f>IF(B974="","",DATE(YEAR(B974),MONTH(B974),1))</f>
        <v/>
      </c>
      <c r="J974" s="71">
        <f>IF(B974="","",WEEKDAY(B974,2))</f>
        <v/>
      </c>
    </row>
    <row r="975" ht="19" customHeight="1">
      <c r="A975" s="66">
        <f>IF(B975="","",ROW()-5)</f>
        <v/>
      </c>
      <c r="B975" s="67" t="n"/>
      <c r="C975" s="68" t="n"/>
      <c r="D975" s="40" t="n"/>
      <c r="E975" s="68" t="n"/>
      <c r="F975" s="40" t="n"/>
      <c r="G975" s="69" t="n"/>
      <c r="H975" s="68" t="n"/>
      <c r="I975" s="70">
        <f>IF(B975="","",DATE(YEAR(B975),MONTH(B975),1))</f>
        <v/>
      </c>
      <c r="J975" s="71">
        <f>IF(B975="","",WEEKDAY(B975,2))</f>
        <v/>
      </c>
    </row>
    <row r="976" ht="19" customHeight="1">
      <c r="A976" s="66">
        <f>IF(B976="","",ROW()-5)</f>
        <v/>
      </c>
      <c r="B976" s="67" t="n"/>
      <c r="C976" s="68" t="n"/>
      <c r="D976" s="40" t="n"/>
      <c r="E976" s="68" t="n"/>
      <c r="F976" s="40" t="n"/>
      <c r="G976" s="69" t="n"/>
      <c r="H976" s="68" t="n"/>
      <c r="I976" s="70">
        <f>IF(B976="","",DATE(YEAR(B976),MONTH(B976),1))</f>
        <v/>
      </c>
      <c r="J976" s="71">
        <f>IF(B976="","",WEEKDAY(B976,2))</f>
        <v/>
      </c>
    </row>
    <row r="977" ht="19" customHeight="1">
      <c r="A977" s="66">
        <f>IF(B977="","",ROW()-5)</f>
        <v/>
      </c>
      <c r="B977" s="67" t="n"/>
      <c r="C977" s="68" t="n"/>
      <c r="D977" s="40" t="n"/>
      <c r="E977" s="68" t="n"/>
      <c r="F977" s="40" t="n"/>
      <c r="G977" s="69" t="n"/>
      <c r="H977" s="68" t="n"/>
      <c r="I977" s="70">
        <f>IF(B977="","",DATE(YEAR(B977),MONTH(B977),1))</f>
        <v/>
      </c>
      <c r="J977" s="71">
        <f>IF(B977="","",WEEKDAY(B977,2))</f>
        <v/>
      </c>
    </row>
    <row r="978" ht="19" customHeight="1">
      <c r="A978" s="66">
        <f>IF(B978="","",ROW()-5)</f>
        <v/>
      </c>
      <c r="B978" s="67" t="n"/>
      <c r="C978" s="68" t="n"/>
      <c r="D978" s="40" t="n"/>
      <c r="E978" s="68" t="n"/>
      <c r="F978" s="40" t="n"/>
      <c r="G978" s="69" t="n"/>
      <c r="H978" s="68" t="n"/>
      <c r="I978" s="70">
        <f>IF(B978="","",DATE(YEAR(B978),MONTH(B978),1))</f>
        <v/>
      </c>
      <c r="J978" s="71">
        <f>IF(B978="","",WEEKDAY(B978,2))</f>
        <v/>
      </c>
    </row>
    <row r="979" ht="19" customHeight="1">
      <c r="A979" s="66">
        <f>IF(B979="","",ROW()-5)</f>
        <v/>
      </c>
      <c r="B979" s="67" t="n"/>
      <c r="C979" s="68" t="n"/>
      <c r="D979" s="40" t="n"/>
      <c r="E979" s="68" t="n"/>
      <c r="F979" s="40" t="n"/>
      <c r="G979" s="69" t="n"/>
      <c r="H979" s="68" t="n"/>
      <c r="I979" s="70">
        <f>IF(B979="","",DATE(YEAR(B979),MONTH(B979),1))</f>
        <v/>
      </c>
      <c r="J979" s="71">
        <f>IF(B979="","",WEEKDAY(B979,2))</f>
        <v/>
      </c>
    </row>
    <row r="980" ht="19" customHeight="1">
      <c r="A980" s="66">
        <f>IF(B980="","",ROW()-5)</f>
        <v/>
      </c>
      <c r="B980" s="67" t="n"/>
      <c r="C980" s="68" t="n"/>
      <c r="D980" s="40" t="n"/>
      <c r="E980" s="68" t="n"/>
      <c r="F980" s="40" t="n"/>
      <c r="G980" s="69" t="n"/>
      <c r="H980" s="68" t="n"/>
      <c r="I980" s="70">
        <f>IF(B980="","",DATE(YEAR(B980),MONTH(B980),1))</f>
        <v/>
      </c>
      <c r="J980" s="71">
        <f>IF(B980="","",WEEKDAY(B980,2))</f>
        <v/>
      </c>
    </row>
    <row r="981" ht="19" customHeight="1">
      <c r="A981" s="66">
        <f>IF(B981="","",ROW()-5)</f>
        <v/>
      </c>
      <c r="B981" s="67" t="n"/>
      <c r="C981" s="68" t="n"/>
      <c r="D981" s="40" t="n"/>
      <c r="E981" s="68" t="n"/>
      <c r="F981" s="40" t="n"/>
      <c r="G981" s="69" t="n"/>
      <c r="H981" s="68" t="n"/>
      <c r="I981" s="70">
        <f>IF(B981="","",DATE(YEAR(B981),MONTH(B981),1))</f>
        <v/>
      </c>
      <c r="J981" s="71">
        <f>IF(B981="","",WEEKDAY(B981,2))</f>
        <v/>
      </c>
    </row>
    <row r="982" ht="19" customHeight="1">
      <c r="A982" s="66">
        <f>IF(B982="","",ROW()-5)</f>
        <v/>
      </c>
      <c r="B982" s="67" t="n"/>
      <c r="C982" s="68" t="n"/>
      <c r="D982" s="40" t="n"/>
      <c r="E982" s="68" t="n"/>
      <c r="F982" s="40" t="n"/>
      <c r="G982" s="69" t="n"/>
      <c r="H982" s="68" t="n"/>
      <c r="I982" s="70">
        <f>IF(B982="","",DATE(YEAR(B982),MONTH(B982),1))</f>
        <v/>
      </c>
      <c r="J982" s="71">
        <f>IF(B982="","",WEEKDAY(B982,2))</f>
        <v/>
      </c>
    </row>
    <row r="983" ht="19" customHeight="1">
      <c r="A983" s="66">
        <f>IF(B983="","",ROW()-5)</f>
        <v/>
      </c>
      <c r="B983" s="67" t="n"/>
      <c r="C983" s="68" t="n"/>
      <c r="D983" s="40" t="n"/>
      <c r="E983" s="68" t="n"/>
      <c r="F983" s="40" t="n"/>
      <c r="G983" s="69" t="n"/>
      <c r="H983" s="68" t="n"/>
      <c r="I983" s="70">
        <f>IF(B983="","",DATE(YEAR(B983),MONTH(B983),1))</f>
        <v/>
      </c>
      <c r="J983" s="71">
        <f>IF(B983="","",WEEKDAY(B983,2))</f>
        <v/>
      </c>
    </row>
    <row r="984" ht="19" customHeight="1">
      <c r="A984" s="66">
        <f>IF(B984="","",ROW()-5)</f>
        <v/>
      </c>
      <c r="B984" s="67" t="n"/>
      <c r="C984" s="68" t="n"/>
      <c r="D984" s="40" t="n"/>
      <c r="E984" s="68" t="n"/>
      <c r="F984" s="40" t="n"/>
      <c r="G984" s="69" t="n"/>
      <c r="H984" s="68" t="n"/>
      <c r="I984" s="70">
        <f>IF(B984="","",DATE(YEAR(B984),MONTH(B984),1))</f>
        <v/>
      </c>
      <c r="J984" s="71">
        <f>IF(B984="","",WEEKDAY(B984,2))</f>
        <v/>
      </c>
    </row>
    <row r="985" ht="19" customHeight="1">
      <c r="A985" s="66">
        <f>IF(B985="","",ROW()-5)</f>
        <v/>
      </c>
      <c r="B985" s="67" t="n"/>
      <c r="C985" s="68" t="n"/>
      <c r="D985" s="40" t="n"/>
      <c r="E985" s="68" t="n"/>
      <c r="F985" s="40" t="n"/>
      <c r="G985" s="69" t="n"/>
      <c r="H985" s="68" t="n"/>
      <c r="I985" s="70">
        <f>IF(B985="","",DATE(YEAR(B985),MONTH(B985),1))</f>
        <v/>
      </c>
      <c r="J985" s="71">
        <f>IF(B985="","",WEEKDAY(B985,2))</f>
        <v/>
      </c>
    </row>
    <row r="986" ht="19" customHeight="1">
      <c r="A986" s="66">
        <f>IF(B986="","",ROW()-5)</f>
        <v/>
      </c>
      <c r="B986" s="67" t="n"/>
      <c r="C986" s="68" t="n"/>
      <c r="D986" s="40" t="n"/>
      <c r="E986" s="68" t="n"/>
      <c r="F986" s="40" t="n"/>
      <c r="G986" s="69" t="n"/>
      <c r="H986" s="68" t="n"/>
      <c r="I986" s="70">
        <f>IF(B986="","",DATE(YEAR(B986),MONTH(B986),1))</f>
        <v/>
      </c>
      <c r="J986" s="71">
        <f>IF(B986="","",WEEKDAY(B986,2))</f>
        <v/>
      </c>
    </row>
    <row r="987" ht="19" customHeight="1">
      <c r="A987" s="66">
        <f>IF(B987="","",ROW()-5)</f>
        <v/>
      </c>
      <c r="B987" s="67" t="n"/>
      <c r="C987" s="68" t="n"/>
      <c r="D987" s="40" t="n"/>
      <c r="E987" s="68" t="n"/>
      <c r="F987" s="40" t="n"/>
      <c r="G987" s="69" t="n"/>
      <c r="H987" s="68" t="n"/>
      <c r="I987" s="70">
        <f>IF(B987="","",DATE(YEAR(B987),MONTH(B987),1))</f>
        <v/>
      </c>
      <c r="J987" s="71">
        <f>IF(B987="","",WEEKDAY(B987,2))</f>
        <v/>
      </c>
    </row>
    <row r="988" ht="19" customHeight="1">
      <c r="A988" s="66">
        <f>IF(B988="","",ROW()-5)</f>
        <v/>
      </c>
      <c r="B988" s="67" t="n"/>
      <c r="C988" s="68" t="n"/>
      <c r="D988" s="40" t="n"/>
      <c r="E988" s="68" t="n"/>
      <c r="F988" s="40" t="n"/>
      <c r="G988" s="69" t="n"/>
      <c r="H988" s="68" t="n"/>
      <c r="I988" s="70">
        <f>IF(B988="","",DATE(YEAR(B988),MONTH(B988),1))</f>
        <v/>
      </c>
      <c r="J988" s="71">
        <f>IF(B988="","",WEEKDAY(B988,2))</f>
        <v/>
      </c>
    </row>
    <row r="989" ht="19" customHeight="1">
      <c r="A989" s="66">
        <f>IF(B989="","",ROW()-5)</f>
        <v/>
      </c>
      <c r="B989" s="67" t="n"/>
      <c r="C989" s="68" t="n"/>
      <c r="D989" s="40" t="n"/>
      <c r="E989" s="68" t="n"/>
      <c r="F989" s="40" t="n"/>
      <c r="G989" s="69" t="n"/>
      <c r="H989" s="68" t="n"/>
      <c r="I989" s="70">
        <f>IF(B989="","",DATE(YEAR(B989),MONTH(B989),1))</f>
        <v/>
      </c>
      <c r="J989" s="71">
        <f>IF(B989="","",WEEKDAY(B989,2))</f>
        <v/>
      </c>
    </row>
    <row r="990" ht="19" customHeight="1">
      <c r="A990" s="66">
        <f>IF(B990="","",ROW()-5)</f>
        <v/>
      </c>
      <c r="B990" s="67" t="n"/>
      <c r="C990" s="68" t="n"/>
      <c r="D990" s="40" t="n"/>
      <c r="E990" s="68" t="n"/>
      <c r="F990" s="40" t="n"/>
      <c r="G990" s="69" t="n"/>
      <c r="H990" s="68" t="n"/>
      <c r="I990" s="70">
        <f>IF(B990="","",DATE(YEAR(B990),MONTH(B990),1))</f>
        <v/>
      </c>
      <c r="J990" s="71">
        <f>IF(B990="","",WEEKDAY(B990,2))</f>
        <v/>
      </c>
    </row>
    <row r="991" ht="19" customHeight="1">
      <c r="A991" s="66">
        <f>IF(B991="","",ROW()-5)</f>
        <v/>
      </c>
      <c r="B991" s="67" t="n"/>
      <c r="C991" s="68" t="n"/>
      <c r="D991" s="40" t="n"/>
      <c r="E991" s="68" t="n"/>
      <c r="F991" s="40" t="n"/>
      <c r="G991" s="69" t="n"/>
      <c r="H991" s="68" t="n"/>
      <c r="I991" s="70">
        <f>IF(B991="","",DATE(YEAR(B991),MONTH(B991),1))</f>
        <v/>
      </c>
      <c r="J991" s="71">
        <f>IF(B991="","",WEEKDAY(B991,2))</f>
        <v/>
      </c>
    </row>
    <row r="992" ht="19" customHeight="1">
      <c r="A992" s="66">
        <f>IF(B992="","",ROW()-5)</f>
        <v/>
      </c>
      <c r="B992" s="67" t="n"/>
      <c r="C992" s="68" t="n"/>
      <c r="D992" s="40" t="n"/>
      <c r="E992" s="68" t="n"/>
      <c r="F992" s="40" t="n"/>
      <c r="G992" s="69" t="n"/>
      <c r="H992" s="68" t="n"/>
      <c r="I992" s="70">
        <f>IF(B992="","",DATE(YEAR(B992),MONTH(B992),1))</f>
        <v/>
      </c>
      <c r="J992" s="71">
        <f>IF(B992="","",WEEKDAY(B992,2))</f>
        <v/>
      </c>
    </row>
    <row r="993" ht="19" customHeight="1">
      <c r="A993" s="66">
        <f>IF(B993="","",ROW()-5)</f>
        <v/>
      </c>
      <c r="B993" s="67" t="n"/>
      <c r="C993" s="68" t="n"/>
      <c r="D993" s="40" t="n"/>
      <c r="E993" s="68" t="n"/>
      <c r="F993" s="40" t="n"/>
      <c r="G993" s="69" t="n"/>
      <c r="H993" s="68" t="n"/>
      <c r="I993" s="70">
        <f>IF(B993="","",DATE(YEAR(B993),MONTH(B993),1))</f>
        <v/>
      </c>
      <c r="J993" s="71">
        <f>IF(B993="","",WEEKDAY(B993,2))</f>
        <v/>
      </c>
    </row>
    <row r="994" ht="19" customHeight="1">
      <c r="A994" s="66">
        <f>IF(B994="","",ROW()-5)</f>
        <v/>
      </c>
      <c r="B994" s="67" t="n"/>
      <c r="C994" s="68" t="n"/>
      <c r="D994" s="40" t="n"/>
      <c r="E994" s="68" t="n"/>
      <c r="F994" s="40" t="n"/>
      <c r="G994" s="69" t="n"/>
      <c r="H994" s="68" t="n"/>
      <c r="I994" s="70">
        <f>IF(B994="","",DATE(YEAR(B994),MONTH(B994),1))</f>
        <v/>
      </c>
      <c r="J994" s="71">
        <f>IF(B994="","",WEEKDAY(B994,2))</f>
        <v/>
      </c>
    </row>
    <row r="995" ht="19" customHeight="1">
      <c r="A995" s="66">
        <f>IF(B995="","",ROW()-5)</f>
        <v/>
      </c>
      <c r="B995" s="67" t="n"/>
      <c r="C995" s="68" t="n"/>
      <c r="D995" s="40" t="n"/>
      <c r="E995" s="68" t="n"/>
      <c r="F995" s="40" t="n"/>
      <c r="G995" s="69" t="n"/>
      <c r="H995" s="68" t="n"/>
      <c r="I995" s="70">
        <f>IF(B995="","",DATE(YEAR(B995),MONTH(B995),1))</f>
        <v/>
      </c>
      <c r="J995" s="71">
        <f>IF(B995="","",WEEKDAY(B995,2))</f>
        <v/>
      </c>
    </row>
    <row r="996" ht="19" customHeight="1">
      <c r="A996" s="66">
        <f>IF(B996="","",ROW()-5)</f>
        <v/>
      </c>
      <c r="B996" s="67" t="n"/>
      <c r="C996" s="68" t="n"/>
      <c r="D996" s="40" t="n"/>
      <c r="E996" s="68" t="n"/>
      <c r="F996" s="40" t="n"/>
      <c r="G996" s="69" t="n"/>
      <c r="H996" s="68" t="n"/>
      <c r="I996" s="70">
        <f>IF(B996="","",DATE(YEAR(B996),MONTH(B996),1))</f>
        <v/>
      </c>
      <c r="J996" s="71">
        <f>IF(B996="","",WEEKDAY(B996,2))</f>
        <v/>
      </c>
    </row>
    <row r="997" ht="19" customHeight="1">
      <c r="A997" s="66">
        <f>IF(B997="","",ROW()-5)</f>
        <v/>
      </c>
      <c r="B997" s="67" t="n"/>
      <c r="C997" s="68" t="n"/>
      <c r="D997" s="40" t="n"/>
      <c r="E997" s="68" t="n"/>
      <c r="F997" s="40" t="n"/>
      <c r="G997" s="69" t="n"/>
      <c r="H997" s="68" t="n"/>
      <c r="I997" s="70">
        <f>IF(B997="","",DATE(YEAR(B997),MONTH(B997),1))</f>
        <v/>
      </c>
      <c r="J997" s="71">
        <f>IF(B997="","",WEEKDAY(B997,2))</f>
        <v/>
      </c>
    </row>
    <row r="998" ht="19" customHeight="1">
      <c r="A998" s="66">
        <f>IF(B998="","",ROW()-5)</f>
        <v/>
      </c>
      <c r="B998" s="67" t="n"/>
      <c r="C998" s="68" t="n"/>
      <c r="D998" s="40" t="n"/>
      <c r="E998" s="68" t="n"/>
      <c r="F998" s="40" t="n"/>
      <c r="G998" s="69" t="n"/>
      <c r="H998" s="68" t="n"/>
      <c r="I998" s="70">
        <f>IF(B998="","",DATE(YEAR(B998),MONTH(B998),1))</f>
        <v/>
      </c>
      <c r="J998" s="71">
        <f>IF(B998="","",WEEKDAY(B998,2))</f>
        <v/>
      </c>
    </row>
    <row r="999" ht="19" customHeight="1">
      <c r="A999" s="66">
        <f>IF(B999="","",ROW()-5)</f>
        <v/>
      </c>
      <c r="B999" s="67" t="n"/>
      <c r="C999" s="68" t="n"/>
      <c r="D999" s="40" t="n"/>
      <c r="E999" s="68" t="n"/>
      <c r="F999" s="40" t="n"/>
      <c r="G999" s="69" t="n"/>
      <c r="H999" s="68" t="n"/>
      <c r="I999" s="70">
        <f>IF(B999="","",DATE(YEAR(B999),MONTH(B999),1))</f>
        <v/>
      </c>
      <c r="J999" s="71">
        <f>IF(B999="","",WEEKDAY(B999,2))</f>
        <v/>
      </c>
    </row>
    <row r="1000" ht="19" customHeight="1">
      <c r="A1000" s="66">
        <f>IF(B1000="","",ROW()-5)</f>
        <v/>
      </c>
      <c r="B1000" s="67" t="n"/>
      <c r="C1000" s="68" t="n"/>
      <c r="D1000" s="40" t="n"/>
      <c r="E1000" s="68" t="n"/>
      <c r="F1000" s="40" t="n"/>
      <c r="G1000" s="69" t="n"/>
      <c r="H1000" s="68" t="n"/>
      <c r="I1000" s="70">
        <f>IF(B1000="","",DATE(YEAR(B1000),MONTH(B1000),1))</f>
        <v/>
      </c>
      <c r="J1000" s="71">
        <f>IF(B1000="","",WEEKDAY(B1000,2))</f>
        <v/>
      </c>
    </row>
    <row r="1001" ht="19" customHeight="1">
      <c r="A1001" s="66">
        <f>IF(B1001="","",ROW()-5)</f>
        <v/>
      </c>
      <c r="B1001" s="67" t="n"/>
      <c r="C1001" s="68" t="n"/>
      <c r="D1001" s="40" t="n"/>
      <c r="E1001" s="68" t="n"/>
      <c r="F1001" s="40" t="n"/>
      <c r="G1001" s="69" t="n"/>
      <c r="H1001" s="68" t="n"/>
      <c r="I1001" s="70">
        <f>IF(B1001="","",DATE(YEAR(B1001),MONTH(B1001),1))</f>
        <v/>
      </c>
      <c r="J1001" s="71">
        <f>IF(B1001="","",WEEKDAY(B1001,2))</f>
        <v/>
      </c>
    </row>
    <row r="1002" ht="19" customHeight="1">
      <c r="A1002" s="66">
        <f>IF(B1002="","",ROW()-5)</f>
        <v/>
      </c>
      <c r="B1002" s="67" t="n"/>
      <c r="C1002" s="68" t="n"/>
      <c r="D1002" s="40" t="n"/>
      <c r="E1002" s="68" t="n"/>
      <c r="F1002" s="40" t="n"/>
      <c r="G1002" s="69" t="n"/>
      <c r="H1002" s="68" t="n"/>
      <c r="I1002" s="70">
        <f>IF(B1002="","",DATE(YEAR(B1002),MONTH(B1002),1))</f>
        <v/>
      </c>
      <c r="J1002" s="71">
        <f>IF(B1002="","",WEEKDAY(B1002,2))</f>
        <v/>
      </c>
    </row>
    <row r="1003" ht="19" customHeight="1">
      <c r="A1003" s="66">
        <f>IF(B1003="","",ROW()-5)</f>
        <v/>
      </c>
      <c r="B1003" s="67" t="n"/>
      <c r="C1003" s="68" t="n"/>
      <c r="D1003" s="40" t="n"/>
      <c r="E1003" s="68" t="n"/>
      <c r="F1003" s="40" t="n"/>
      <c r="G1003" s="69" t="n"/>
      <c r="H1003" s="68" t="n"/>
      <c r="I1003" s="70">
        <f>IF(B1003="","",DATE(YEAR(B1003),MONTH(B1003),1))</f>
        <v/>
      </c>
      <c r="J1003" s="71">
        <f>IF(B1003="","",WEEKDAY(B1003,2))</f>
        <v/>
      </c>
    </row>
    <row r="1004" ht="19" customHeight="1">
      <c r="A1004" s="66">
        <f>IF(B1004="","",ROW()-5)</f>
        <v/>
      </c>
      <c r="B1004" s="67" t="n"/>
      <c r="C1004" s="68" t="n"/>
      <c r="D1004" s="40" t="n"/>
      <c r="E1004" s="68" t="n"/>
      <c r="F1004" s="40" t="n"/>
      <c r="G1004" s="69" t="n"/>
      <c r="H1004" s="68" t="n"/>
      <c r="I1004" s="70">
        <f>IF(B1004="","",DATE(YEAR(B1004),MONTH(B1004),1))</f>
        <v/>
      </c>
      <c r="J1004" s="71">
        <f>IF(B1004="","",WEEKDAY(B1004,2))</f>
        <v/>
      </c>
    </row>
    <row r="1005" ht="19" customHeight="1">
      <c r="A1005" s="66">
        <f>IF(B1005="","",ROW()-5)</f>
        <v/>
      </c>
      <c r="B1005" s="67" t="n"/>
      <c r="C1005" s="68" t="n"/>
      <c r="D1005" s="40" t="n"/>
      <c r="E1005" s="68" t="n"/>
      <c r="F1005" s="40" t="n"/>
      <c r="G1005" s="69" t="n"/>
      <c r="H1005" s="68" t="n"/>
      <c r="I1005" s="70">
        <f>IF(B1005="","",DATE(YEAR(B1005),MONTH(B1005),1))</f>
        <v/>
      </c>
      <c r="J1005" s="71">
        <f>IF(B1005="","",WEEKDAY(B1005,2))</f>
        <v/>
      </c>
    </row>
  </sheetData>
  <autoFilter ref="A5:H1005"/>
  <mergeCells count="1">
    <mergeCell ref="G2:H2"/>
  </mergeCells>
  <conditionalFormatting sqref="G6:G1005">
    <cfRule type="expression" priority="1" dxfId="5">
      <formula>$D6="Income"</formula>
    </cfRule>
    <cfRule type="expression" priority="2" dxfId="6">
      <formula>$D6="Expense"</formula>
    </cfRule>
  </conditionalFormatting>
  <conditionalFormatting sqref="D6:D1005">
    <cfRule type="cellIs" priority="3" operator="equal" dxfId="7">
      <formula>"Income"</formula>
    </cfRule>
    <cfRule type="cellIs" priority="4" operator="equal" dxfId="8">
      <formula>"Expense"</formula>
    </cfRule>
  </conditionalFormatting>
  <dataValidations count="5">
    <dataValidation sqref="D6:D1005" showDropDown="0" showInputMessage="0" showErrorMessage="0" allowBlank="1" type="list">
      <formula1>"Income,Expense"</formula1>
    </dataValidation>
    <dataValidation sqref="E6:E1005" showDropDown="0" showInputMessage="0" showErrorMessage="0" allowBlank="1" type="list">
      <formula1>'Lists'!$F$6:$F$27</formula1>
    </dataValidation>
    <dataValidation sqref="F6:F1005" showDropDown="0" showInputMessage="0" showErrorMessage="0" allowBlank="1" type="list">
      <formula1>'Lists'!$D$6:$D$11</formula1>
    </dataValidation>
    <dataValidation sqref="G6:G1005" showDropDown="0" showInputMessage="0" showErrorMessage="1" allowBlank="1" errorTitle="Amount" error="Enter a positive number." type="decimal" operator="greaterThanOrEqual">
      <formula1>0</formula1>
    </dataValidation>
    <dataValidation sqref="B6:B1005" showDropDown="0" showInputMessage="0" showErrorMessage="1" allowBlank="1" errorTitle="Date" error="Enter a valid date." type="date" operator="greaterThan">
      <formula1>36526</formula1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P6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3" customWidth="1" min="15" max="15"/>
    <col width="2" customWidth="1" min="16" max="16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30" t="inlineStr">
        <is>
          <t>Budget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31" t="inlineStr">
        <is>
          <t>← Accueil</t>
        </is>
      </c>
      <c r="O2" s="1" t="n"/>
      <c r="P2" s="1" t="n"/>
    </row>
    <row r="3" ht="18" customHeight="1">
      <c r="A3" s="1" t="n"/>
      <c r="B3" s="4" t="inlineStr">
        <is>
          <t>Set a monthly budget per category, then watch actual spending and variance fill in automatically.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</row>
    <row r="6" ht="24" customHeight="1">
      <c r="B6" s="17" t="inlineStr">
        <is>
          <t>1 · MONTHLY BUDGET (type your amounts)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</row>
    <row r="7">
      <c r="B7" s="72" t="inlineStr">
        <is>
          <t>Category</t>
        </is>
      </c>
      <c r="C7" s="64" t="inlineStr">
        <is>
          <t>Jan</t>
        </is>
      </c>
      <c r="D7" s="64" t="inlineStr">
        <is>
          <t>Feb</t>
        </is>
      </c>
      <c r="E7" s="64" t="inlineStr">
        <is>
          <t>Mar</t>
        </is>
      </c>
      <c r="F7" s="64" t="inlineStr">
        <is>
          <t>Apr</t>
        </is>
      </c>
      <c r="G7" s="64" t="inlineStr">
        <is>
          <t>May</t>
        </is>
      </c>
      <c r="H7" s="64" t="inlineStr">
        <is>
          <t>Jun</t>
        </is>
      </c>
      <c r="I7" s="64" t="inlineStr">
        <is>
          <t>Jul</t>
        </is>
      </c>
      <c r="J7" s="64" t="inlineStr">
        <is>
          <t>Aug</t>
        </is>
      </c>
      <c r="K7" s="64" t="inlineStr">
        <is>
          <t>Sep</t>
        </is>
      </c>
      <c r="L7" s="64" t="inlineStr">
        <is>
          <t>Oct</t>
        </is>
      </c>
      <c r="M7" s="64" t="inlineStr">
        <is>
          <t>Nov</t>
        </is>
      </c>
      <c r="N7" s="64" t="inlineStr">
        <is>
          <t>Dec</t>
        </is>
      </c>
      <c r="O7" s="64" t="inlineStr">
        <is>
          <t>Year</t>
        </is>
      </c>
    </row>
    <row r="8" ht="20" customHeight="1">
      <c r="B8" s="73">
        <f>IF('Lists'!B6="","",'Lists'!B6)</f>
        <v/>
      </c>
      <c r="C8" s="74" t="n">
        <v>1350</v>
      </c>
      <c r="D8" s="74" t="n">
        <v>1350</v>
      </c>
      <c r="E8" s="74" t="n">
        <v>1350</v>
      </c>
      <c r="F8" s="74" t="n">
        <v>1350</v>
      </c>
      <c r="G8" s="74" t="n">
        <v>1350</v>
      </c>
      <c r="H8" s="74" t="n">
        <v>1350</v>
      </c>
      <c r="I8" s="74" t="n">
        <v>1350</v>
      </c>
      <c r="J8" s="74" t="n">
        <v>1350</v>
      </c>
      <c r="K8" s="74" t="n">
        <v>1350</v>
      </c>
      <c r="L8" s="74" t="n">
        <v>1350</v>
      </c>
      <c r="M8" s="74" t="n">
        <v>1350</v>
      </c>
      <c r="N8" s="74" t="n">
        <v>1350</v>
      </c>
      <c r="O8" s="75">
        <f>SUM(C8:N8)</f>
        <v/>
      </c>
    </row>
    <row r="9" ht="20" customHeight="1">
      <c r="B9" s="73">
        <f>IF('Lists'!B7="","",'Lists'!B7)</f>
        <v/>
      </c>
      <c r="C9" s="74" t="n">
        <v>190</v>
      </c>
      <c r="D9" s="74" t="n">
        <v>190</v>
      </c>
      <c r="E9" s="74" t="n">
        <v>190</v>
      </c>
      <c r="F9" s="74" t="n">
        <v>190</v>
      </c>
      <c r="G9" s="74" t="n">
        <v>190</v>
      </c>
      <c r="H9" s="74" t="n">
        <v>190</v>
      </c>
      <c r="I9" s="74" t="n">
        <v>190</v>
      </c>
      <c r="J9" s="74" t="n">
        <v>190</v>
      </c>
      <c r="K9" s="74" t="n">
        <v>190</v>
      </c>
      <c r="L9" s="74" t="n">
        <v>190</v>
      </c>
      <c r="M9" s="74" t="n">
        <v>190</v>
      </c>
      <c r="N9" s="74" t="n">
        <v>190</v>
      </c>
      <c r="O9" s="75">
        <f>SUM(C9:N9)</f>
        <v/>
      </c>
    </row>
    <row r="10" ht="20" customHeight="1">
      <c r="B10" s="73">
        <f>IF('Lists'!B8="","",'Lists'!B8)</f>
        <v/>
      </c>
      <c r="C10" s="74" t="n">
        <v>480</v>
      </c>
      <c r="D10" s="74" t="n">
        <v>480</v>
      </c>
      <c r="E10" s="74" t="n">
        <v>480</v>
      </c>
      <c r="F10" s="74" t="n">
        <v>480</v>
      </c>
      <c r="G10" s="74" t="n">
        <v>480</v>
      </c>
      <c r="H10" s="74" t="n">
        <v>480</v>
      </c>
      <c r="I10" s="74" t="n">
        <v>480</v>
      </c>
      <c r="J10" s="74" t="n">
        <v>480</v>
      </c>
      <c r="K10" s="74" t="n">
        <v>480</v>
      </c>
      <c r="L10" s="74" t="n">
        <v>480</v>
      </c>
      <c r="M10" s="74" t="n">
        <v>480</v>
      </c>
      <c r="N10" s="74" t="n">
        <v>480</v>
      </c>
      <c r="O10" s="75">
        <f>SUM(C10:N10)</f>
        <v/>
      </c>
    </row>
    <row r="11" ht="20" customHeight="1">
      <c r="B11" s="73">
        <f>IF('Lists'!B9="","",'Lists'!B9)</f>
        <v/>
      </c>
      <c r="C11" s="74" t="n">
        <v>220</v>
      </c>
      <c r="D11" s="74" t="n">
        <v>220</v>
      </c>
      <c r="E11" s="74" t="n">
        <v>220</v>
      </c>
      <c r="F11" s="74" t="n">
        <v>220</v>
      </c>
      <c r="G11" s="74" t="n">
        <v>220</v>
      </c>
      <c r="H11" s="74" t="n">
        <v>220</v>
      </c>
      <c r="I11" s="74" t="n">
        <v>220</v>
      </c>
      <c r="J11" s="74" t="n">
        <v>220</v>
      </c>
      <c r="K11" s="74" t="n">
        <v>220</v>
      </c>
      <c r="L11" s="74" t="n">
        <v>220</v>
      </c>
      <c r="M11" s="74" t="n">
        <v>220</v>
      </c>
      <c r="N11" s="74" t="n">
        <v>220</v>
      </c>
      <c r="O11" s="75">
        <f>SUM(C11:N11)</f>
        <v/>
      </c>
    </row>
    <row r="12" ht="20" customHeight="1">
      <c r="B12" s="73">
        <f>IF('Lists'!B10="","",'Lists'!B10)</f>
        <v/>
      </c>
      <c r="C12" s="74" t="n">
        <v>95</v>
      </c>
      <c r="D12" s="74" t="n">
        <v>95</v>
      </c>
      <c r="E12" s="74" t="n">
        <v>95</v>
      </c>
      <c r="F12" s="74" t="n">
        <v>95</v>
      </c>
      <c r="G12" s="74" t="n">
        <v>95</v>
      </c>
      <c r="H12" s="74" t="n">
        <v>95</v>
      </c>
      <c r="I12" s="74" t="n">
        <v>95</v>
      </c>
      <c r="J12" s="74" t="n">
        <v>95</v>
      </c>
      <c r="K12" s="74" t="n">
        <v>95</v>
      </c>
      <c r="L12" s="74" t="n">
        <v>95</v>
      </c>
      <c r="M12" s="74" t="n">
        <v>95</v>
      </c>
      <c r="N12" s="74" t="n">
        <v>95</v>
      </c>
      <c r="O12" s="75">
        <f>SUM(C12:N12)</f>
        <v/>
      </c>
    </row>
    <row r="13" ht="20" customHeight="1">
      <c r="B13" s="73">
        <f>IF('Lists'!B11="","",'Lists'!B11)</f>
        <v/>
      </c>
      <c r="C13" s="74" t="n">
        <v>80</v>
      </c>
      <c r="D13" s="74" t="n">
        <v>80</v>
      </c>
      <c r="E13" s="74" t="n">
        <v>80</v>
      </c>
      <c r="F13" s="74" t="n">
        <v>80</v>
      </c>
      <c r="G13" s="74" t="n">
        <v>80</v>
      </c>
      <c r="H13" s="74" t="n">
        <v>80</v>
      </c>
      <c r="I13" s="74" t="n">
        <v>80</v>
      </c>
      <c r="J13" s="74" t="n">
        <v>80</v>
      </c>
      <c r="K13" s="74" t="n">
        <v>80</v>
      </c>
      <c r="L13" s="74" t="n">
        <v>80</v>
      </c>
      <c r="M13" s="74" t="n">
        <v>80</v>
      </c>
      <c r="N13" s="74" t="n">
        <v>80</v>
      </c>
      <c r="O13" s="75">
        <f>SUM(C13:N13)</f>
        <v/>
      </c>
    </row>
    <row r="14" ht="20" customHeight="1">
      <c r="B14" s="73">
        <f>IF('Lists'!B12="","",'Lists'!B12)</f>
        <v/>
      </c>
      <c r="C14" s="74" t="n">
        <v>220</v>
      </c>
      <c r="D14" s="74" t="n">
        <v>220</v>
      </c>
      <c r="E14" s="74" t="n">
        <v>220</v>
      </c>
      <c r="F14" s="74" t="n">
        <v>220</v>
      </c>
      <c r="G14" s="74" t="n">
        <v>220</v>
      </c>
      <c r="H14" s="74" t="n">
        <v>220</v>
      </c>
      <c r="I14" s="74" t="n">
        <v>220</v>
      </c>
      <c r="J14" s="74" t="n">
        <v>220</v>
      </c>
      <c r="K14" s="74" t="n">
        <v>220</v>
      </c>
      <c r="L14" s="74" t="n">
        <v>220</v>
      </c>
      <c r="M14" s="74" t="n">
        <v>220</v>
      </c>
      <c r="N14" s="74" t="n">
        <v>220</v>
      </c>
      <c r="O14" s="75">
        <f>SUM(C14:N14)</f>
        <v/>
      </c>
    </row>
    <row r="15" ht="20" customHeight="1">
      <c r="B15" s="73">
        <f>IF('Lists'!B13="","",'Lists'!B13)</f>
        <v/>
      </c>
      <c r="C15" s="74" t="n">
        <v>100</v>
      </c>
      <c r="D15" s="74" t="n">
        <v>100</v>
      </c>
      <c r="E15" s="74" t="n">
        <v>100</v>
      </c>
      <c r="F15" s="74" t="n">
        <v>100</v>
      </c>
      <c r="G15" s="74" t="n">
        <v>100</v>
      </c>
      <c r="H15" s="74" t="n">
        <v>100</v>
      </c>
      <c r="I15" s="74" t="n">
        <v>100</v>
      </c>
      <c r="J15" s="74" t="n">
        <v>100</v>
      </c>
      <c r="K15" s="74" t="n">
        <v>100</v>
      </c>
      <c r="L15" s="74" t="n">
        <v>100</v>
      </c>
      <c r="M15" s="74" t="n">
        <v>100</v>
      </c>
      <c r="N15" s="74" t="n">
        <v>100</v>
      </c>
      <c r="O15" s="75">
        <f>SUM(C15:N15)</f>
        <v/>
      </c>
    </row>
    <row r="16" ht="20" customHeight="1">
      <c r="B16" s="73">
        <f>IF('Lists'!B14="","",'Lists'!B14)</f>
        <v/>
      </c>
      <c r="C16" s="74" t="n">
        <v>200</v>
      </c>
      <c r="D16" s="74" t="n">
        <v>200</v>
      </c>
      <c r="E16" s="74" t="n">
        <v>200</v>
      </c>
      <c r="F16" s="74" t="n">
        <v>200</v>
      </c>
      <c r="G16" s="74" t="n">
        <v>200</v>
      </c>
      <c r="H16" s="74" t="n">
        <v>200</v>
      </c>
      <c r="I16" s="74" t="n">
        <v>200</v>
      </c>
      <c r="J16" s="74" t="n">
        <v>200</v>
      </c>
      <c r="K16" s="74" t="n">
        <v>200</v>
      </c>
      <c r="L16" s="74" t="n">
        <v>200</v>
      </c>
      <c r="M16" s="74" t="n">
        <v>200</v>
      </c>
      <c r="N16" s="74" t="n">
        <v>200</v>
      </c>
      <c r="O16" s="75">
        <f>SUM(C16:N16)</f>
        <v/>
      </c>
    </row>
    <row r="17" ht="20" customHeight="1">
      <c r="B17" s="73">
        <f>IF('Lists'!B15="","",'Lists'!B15)</f>
        <v/>
      </c>
      <c r="C17" s="74" t="n">
        <v>60</v>
      </c>
      <c r="D17" s="74" t="n">
        <v>60</v>
      </c>
      <c r="E17" s="74" t="n">
        <v>60</v>
      </c>
      <c r="F17" s="74" t="n">
        <v>60</v>
      </c>
      <c r="G17" s="74" t="n">
        <v>60</v>
      </c>
      <c r="H17" s="74" t="n">
        <v>60</v>
      </c>
      <c r="I17" s="74" t="n">
        <v>60</v>
      </c>
      <c r="J17" s="74" t="n">
        <v>60</v>
      </c>
      <c r="K17" s="74" t="n">
        <v>60</v>
      </c>
      <c r="L17" s="74" t="n">
        <v>60</v>
      </c>
      <c r="M17" s="74" t="n">
        <v>60</v>
      </c>
      <c r="N17" s="74" t="n">
        <v>60</v>
      </c>
      <c r="O17" s="75">
        <f>SUM(C17:N17)</f>
        <v/>
      </c>
    </row>
    <row r="18" ht="20" customHeight="1">
      <c r="B18" s="73">
        <f>IF('Lists'!B16="","",'Lists'!B16)</f>
        <v/>
      </c>
      <c r="C18" s="74" t="n">
        <v>60</v>
      </c>
      <c r="D18" s="74" t="n">
        <v>60</v>
      </c>
      <c r="E18" s="74" t="n">
        <v>60</v>
      </c>
      <c r="F18" s="74" t="n">
        <v>60</v>
      </c>
      <c r="G18" s="74" t="n">
        <v>60</v>
      </c>
      <c r="H18" s="74" t="n">
        <v>60</v>
      </c>
      <c r="I18" s="74" t="n">
        <v>60</v>
      </c>
      <c r="J18" s="74" t="n">
        <v>60</v>
      </c>
      <c r="K18" s="74" t="n">
        <v>60</v>
      </c>
      <c r="L18" s="74" t="n">
        <v>60</v>
      </c>
      <c r="M18" s="74" t="n">
        <v>60</v>
      </c>
      <c r="N18" s="74" t="n">
        <v>60</v>
      </c>
      <c r="O18" s="75">
        <f>SUM(C18:N18)</f>
        <v/>
      </c>
    </row>
    <row r="19" ht="20" customHeight="1">
      <c r="B19" s="73">
        <f>IF('Lists'!B17="","",'Lists'!B17)</f>
        <v/>
      </c>
      <c r="C19" s="74" t="n">
        <v>150</v>
      </c>
      <c r="D19" s="74" t="n">
        <v>150</v>
      </c>
      <c r="E19" s="74" t="n">
        <v>150</v>
      </c>
      <c r="F19" s="74" t="n">
        <v>150</v>
      </c>
      <c r="G19" s="74" t="n">
        <v>150</v>
      </c>
      <c r="H19" s="74" t="n">
        <v>150</v>
      </c>
      <c r="I19" s="74" t="n">
        <v>150</v>
      </c>
      <c r="J19" s="74" t="n">
        <v>150</v>
      </c>
      <c r="K19" s="74" t="n">
        <v>150</v>
      </c>
      <c r="L19" s="74" t="n">
        <v>150</v>
      </c>
      <c r="M19" s="74" t="n">
        <v>150</v>
      </c>
      <c r="N19" s="74" t="n">
        <v>150</v>
      </c>
      <c r="O19" s="75">
        <f>SUM(C19:N19)</f>
        <v/>
      </c>
    </row>
    <row r="20" ht="20" customHeight="1">
      <c r="B20" s="73">
        <f>IF('Lists'!B18="","",'Lists'!B18)</f>
        <v/>
      </c>
      <c r="C20" s="74" t="n">
        <v>60</v>
      </c>
      <c r="D20" s="74" t="n">
        <v>60</v>
      </c>
      <c r="E20" s="74" t="n">
        <v>60</v>
      </c>
      <c r="F20" s="74" t="n">
        <v>60</v>
      </c>
      <c r="G20" s="74" t="n">
        <v>60</v>
      </c>
      <c r="H20" s="74" t="n">
        <v>60</v>
      </c>
      <c r="I20" s="74" t="n">
        <v>60</v>
      </c>
      <c r="J20" s="74" t="n">
        <v>60</v>
      </c>
      <c r="K20" s="74" t="n">
        <v>60</v>
      </c>
      <c r="L20" s="74" t="n">
        <v>60</v>
      </c>
      <c r="M20" s="74" t="n">
        <v>60</v>
      </c>
      <c r="N20" s="74" t="n">
        <v>60</v>
      </c>
      <c r="O20" s="75">
        <f>SUM(C20:N20)</f>
        <v/>
      </c>
    </row>
    <row r="21" ht="20" customHeight="1">
      <c r="B21" s="73">
        <f>IF('Lists'!B19="","",'Lists'!B19)</f>
        <v/>
      </c>
      <c r="C21" s="74" t="n">
        <v>560</v>
      </c>
      <c r="D21" s="74" t="n">
        <v>560</v>
      </c>
      <c r="E21" s="74" t="n">
        <v>560</v>
      </c>
      <c r="F21" s="74" t="n">
        <v>560</v>
      </c>
      <c r="G21" s="74" t="n">
        <v>560</v>
      </c>
      <c r="H21" s="74" t="n">
        <v>560</v>
      </c>
      <c r="I21" s="74" t="n">
        <v>560</v>
      </c>
      <c r="J21" s="74" t="n">
        <v>560</v>
      </c>
      <c r="K21" s="74" t="n">
        <v>560</v>
      </c>
      <c r="L21" s="74" t="n">
        <v>560</v>
      </c>
      <c r="M21" s="74" t="n">
        <v>560</v>
      </c>
      <c r="N21" s="74" t="n">
        <v>560</v>
      </c>
      <c r="O21" s="75">
        <f>SUM(C21:N21)</f>
        <v/>
      </c>
    </row>
    <row r="22" ht="20" customHeight="1">
      <c r="B22" s="73">
        <f>IF('Lists'!B20="","",'Lists'!B20)</f>
        <v/>
      </c>
      <c r="C22" s="74" t="n">
        <v>60</v>
      </c>
      <c r="D22" s="74" t="n">
        <v>60</v>
      </c>
      <c r="E22" s="74" t="n">
        <v>60</v>
      </c>
      <c r="F22" s="74" t="n">
        <v>60</v>
      </c>
      <c r="G22" s="74" t="n">
        <v>60</v>
      </c>
      <c r="H22" s="74" t="n">
        <v>60</v>
      </c>
      <c r="I22" s="74" t="n">
        <v>60</v>
      </c>
      <c r="J22" s="74" t="n">
        <v>60</v>
      </c>
      <c r="K22" s="74" t="n">
        <v>60</v>
      </c>
      <c r="L22" s="74" t="n">
        <v>60</v>
      </c>
      <c r="M22" s="74" t="n">
        <v>60</v>
      </c>
      <c r="N22" s="74" t="n">
        <v>60</v>
      </c>
      <c r="O22" s="75">
        <f>SUM(C22:N22)</f>
        <v/>
      </c>
    </row>
    <row r="23" ht="20" customHeight="1">
      <c r="B23" s="73">
        <f>IF('Lists'!B21="","",'Lists'!B21)</f>
        <v/>
      </c>
      <c r="C23" s="74" t="n">
        <v>80</v>
      </c>
      <c r="D23" s="74" t="n">
        <v>80</v>
      </c>
      <c r="E23" s="74" t="n">
        <v>80</v>
      </c>
      <c r="F23" s="74" t="n">
        <v>80</v>
      </c>
      <c r="G23" s="74" t="n">
        <v>80</v>
      </c>
      <c r="H23" s="74" t="n">
        <v>80</v>
      </c>
      <c r="I23" s="74" t="n">
        <v>80</v>
      </c>
      <c r="J23" s="74" t="n">
        <v>80</v>
      </c>
      <c r="K23" s="74" t="n">
        <v>80</v>
      </c>
      <c r="L23" s="74" t="n">
        <v>80</v>
      </c>
      <c r="M23" s="74" t="n">
        <v>80</v>
      </c>
      <c r="N23" s="74" t="n">
        <v>80</v>
      </c>
      <c r="O23" s="75">
        <f>SUM(C23:N23)</f>
        <v/>
      </c>
    </row>
    <row r="24">
      <c r="B24" s="76" t="inlineStr">
        <is>
          <t>Total budgeted expenses</t>
        </is>
      </c>
      <c r="C24" s="77">
        <f>SUM(C8:C23)</f>
        <v/>
      </c>
      <c r="D24" s="77">
        <f>SUM(D8:D23)</f>
        <v/>
      </c>
      <c r="E24" s="77">
        <f>SUM(E8:E23)</f>
        <v/>
      </c>
      <c r="F24" s="77">
        <f>SUM(F8:F23)</f>
        <v/>
      </c>
      <c r="G24" s="77">
        <f>SUM(G8:G23)</f>
        <v/>
      </c>
      <c r="H24" s="77">
        <f>SUM(H8:H23)</f>
        <v/>
      </c>
      <c r="I24" s="77">
        <f>SUM(I8:I23)</f>
        <v/>
      </c>
      <c r="J24" s="77">
        <f>SUM(J8:J23)</f>
        <v/>
      </c>
      <c r="K24" s="77">
        <f>SUM(K8:K23)</f>
        <v/>
      </c>
      <c r="L24" s="77">
        <f>SUM(L8:L23)</f>
        <v/>
      </c>
      <c r="M24" s="77">
        <f>SUM(M8:M23)</f>
        <v/>
      </c>
      <c r="N24" s="77">
        <f>SUM(N8:N23)</f>
        <v/>
      </c>
      <c r="O24" s="77">
        <f>SUM(C24:N24)</f>
        <v/>
      </c>
    </row>
    <row r="25">
      <c r="B25" s="76" t="inlineStr">
        <is>
          <t>Planned income</t>
        </is>
      </c>
      <c r="C25" s="74" t="n">
        <v>4600</v>
      </c>
      <c r="D25" s="74" t="n">
        <v>4600</v>
      </c>
      <c r="E25" s="74" t="n">
        <v>4600</v>
      </c>
      <c r="F25" s="74" t="n">
        <v>4600</v>
      </c>
      <c r="G25" s="74" t="n">
        <v>4600</v>
      </c>
      <c r="H25" s="74" t="n">
        <v>4600</v>
      </c>
      <c r="I25" s="74" t="n">
        <v>4600</v>
      </c>
      <c r="J25" s="74" t="n">
        <v>4600</v>
      </c>
      <c r="K25" s="74" t="n">
        <v>4600</v>
      </c>
      <c r="L25" s="74" t="n">
        <v>4600</v>
      </c>
      <c r="M25" s="74" t="n">
        <v>4600</v>
      </c>
      <c r="N25" s="74" t="n">
        <v>4600</v>
      </c>
      <c r="O25" s="77">
        <f>SUM(C25:N25)</f>
        <v/>
      </c>
    </row>
    <row r="27" ht="24" customHeight="1">
      <c r="B27" s="12" t="inlineStr">
        <is>
          <t>2 · ACTUAL SPENDING (automatic)</t>
        </is>
      </c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</row>
    <row r="28">
      <c r="B28" s="72" t="inlineStr">
        <is>
          <t>Category</t>
        </is>
      </c>
      <c r="C28" s="64" t="inlineStr">
        <is>
          <t>Jan</t>
        </is>
      </c>
      <c r="D28" s="64" t="inlineStr">
        <is>
          <t>Feb</t>
        </is>
      </c>
      <c r="E28" s="64" t="inlineStr">
        <is>
          <t>Mar</t>
        </is>
      </c>
      <c r="F28" s="64" t="inlineStr">
        <is>
          <t>Apr</t>
        </is>
      </c>
      <c r="G28" s="64" t="inlineStr">
        <is>
          <t>May</t>
        </is>
      </c>
      <c r="H28" s="64" t="inlineStr">
        <is>
          <t>Jun</t>
        </is>
      </c>
      <c r="I28" s="64" t="inlineStr">
        <is>
          <t>Jul</t>
        </is>
      </c>
      <c r="J28" s="64" t="inlineStr">
        <is>
          <t>Aug</t>
        </is>
      </c>
      <c r="K28" s="64" t="inlineStr">
        <is>
          <t>Sep</t>
        </is>
      </c>
      <c r="L28" s="64" t="inlineStr">
        <is>
          <t>Oct</t>
        </is>
      </c>
      <c r="M28" s="64" t="inlineStr">
        <is>
          <t>Nov</t>
        </is>
      </c>
      <c r="N28" s="64" t="inlineStr">
        <is>
          <t>Dec</t>
        </is>
      </c>
      <c r="O28" s="64" t="inlineStr">
        <is>
          <t>Year</t>
        </is>
      </c>
    </row>
    <row r="29" ht="20" customHeight="1">
      <c r="B29" s="73">
        <f>B8</f>
        <v/>
      </c>
      <c r="C29" s="78">
        <f>IF($B29="","",SUMIFS('Transactions'!$G$6:$G$1005,'Transactions'!$D$6:$D$1005,"Expense",'Transactions'!$E$6:$E$1005,$B29,'Transactions'!$I$6:$I$1005,DATE('Settings'!$C$9,1,1)))</f>
        <v/>
      </c>
      <c r="D29" s="78">
        <f>IF($B29="","",SUMIFS('Transactions'!$G$6:$G$1005,'Transactions'!$D$6:$D$1005,"Expense",'Transactions'!$E$6:$E$1005,$B29,'Transactions'!$I$6:$I$1005,DATE('Settings'!$C$9,2,1)))</f>
        <v/>
      </c>
      <c r="E29" s="78">
        <f>IF($B29="","",SUMIFS('Transactions'!$G$6:$G$1005,'Transactions'!$D$6:$D$1005,"Expense",'Transactions'!$E$6:$E$1005,$B29,'Transactions'!$I$6:$I$1005,DATE('Settings'!$C$9,3,1)))</f>
        <v/>
      </c>
      <c r="F29" s="78">
        <f>IF($B29="","",SUMIFS('Transactions'!$G$6:$G$1005,'Transactions'!$D$6:$D$1005,"Expense",'Transactions'!$E$6:$E$1005,$B29,'Transactions'!$I$6:$I$1005,DATE('Settings'!$C$9,4,1)))</f>
        <v/>
      </c>
      <c r="G29" s="78">
        <f>IF($B29="","",SUMIFS('Transactions'!$G$6:$G$1005,'Transactions'!$D$6:$D$1005,"Expense",'Transactions'!$E$6:$E$1005,$B29,'Transactions'!$I$6:$I$1005,DATE('Settings'!$C$9,5,1)))</f>
        <v/>
      </c>
      <c r="H29" s="78">
        <f>IF($B29="","",SUMIFS('Transactions'!$G$6:$G$1005,'Transactions'!$D$6:$D$1005,"Expense",'Transactions'!$E$6:$E$1005,$B29,'Transactions'!$I$6:$I$1005,DATE('Settings'!$C$9,6,1)))</f>
        <v/>
      </c>
      <c r="I29" s="78">
        <f>IF($B29="","",SUMIFS('Transactions'!$G$6:$G$1005,'Transactions'!$D$6:$D$1005,"Expense",'Transactions'!$E$6:$E$1005,$B29,'Transactions'!$I$6:$I$1005,DATE('Settings'!$C$9,7,1)))</f>
        <v/>
      </c>
      <c r="J29" s="78">
        <f>IF($B29="","",SUMIFS('Transactions'!$G$6:$G$1005,'Transactions'!$D$6:$D$1005,"Expense",'Transactions'!$E$6:$E$1005,$B29,'Transactions'!$I$6:$I$1005,DATE('Settings'!$C$9,8,1)))</f>
        <v/>
      </c>
      <c r="K29" s="78">
        <f>IF($B29="","",SUMIFS('Transactions'!$G$6:$G$1005,'Transactions'!$D$6:$D$1005,"Expense",'Transactions'!$E$6:$E$1005,$B29,'Transactions'!$I$6:$I$1005,DATE('Settings'!$C$9,9,1)))</f>
        <v/>
      </c>
      <c r="L29" s="78">
        <f>IF($B29="","",SUMIFS('Transactions'!$G$6:$G$1005,'Transactions'!$D$6:$D$1005,"Expense",'Transactions'!$E$6:$E$1005,$B29,'Transactions'!$I$6:$I$1005,DATE('Settings'!$C$9,10,1)))</f>
        <v/>
      </c>
      <c r="M29" s="78">
        <f>IF($B29="","",SUMIFS('Transactions'!$G$6:$G$1005,'Transactions'!$D$6:$D$1005,"Expense",'Transactions'!$E$6:$E$1005,$B29,'Transactions'!$I$6:$I$1005,DATE('Settings'!$C$9,11,1)))</f>
        <v/>
      </c>
      <c r="N29" s="78">
        <f>IF($B29="","",SUMIFS('Transactions'!$G$6:$G$1005,'Transactions'!$D$6:$D$1005,"Expense",'Transactions'!$E$6:$E$1005,$B29,'Transactions'!$I$6:$I$1005,DATE('Settings'!$C$9,12,1)))</f>
        <v/>
      </c>
      <c r="O29" s="75">
        <f>SUM(C29:N29)</f>
        <v/>
      </c>
    </row>
    <row r="30" ht="20" customHeight="1">
      <c r="B30" s="73">
        <f>B9</f>
        <v/>
      </c>
      <c r="C30" s="78">
        <f>IF($B30="","",SUMIFS('Transactions'!$G$6:$G$1005,'Transactions'!$D$6:$D$1005,"Expense",'Transactions'!$E$6:$E$1005,$B30,'Transactions'!$I$6:$I$1005,DATE('Settings'!$C$9,1,1)))</f>
        <v/>
      </c>
      <c r="D30" s="78">
        <f>IF($B30="","",SUMIFS('Transactions'!$G$6:$G$1005,'Transactions'!$D$6:$D$1005,"Expense",'Transactions'!$E$6:$E$1005,$B30,'Transactions'!$I$6:$I$1005,DATE('Settings'!$C$9,2,1)))</f>
        <v/>
      </c>
      <c r="E30" s="78">
        <f>IF($B30="","",SUMIFS('Transactions'!$G$6:$G$1005,'Transactions'!$D$6:$D$1005,"Expense",'Transactions'!$E$6:$E$1005,$B30,'Transactions'!$I$6:$I$1005,DATE('Settings'!$C$9,3,1)))</f>
        <v/>
      </c>
      <c r="F30" s="78">
        <f>IF($B30="","",SUMIFS('Transactions'!$G$6:$G$1005,'Transactions'!$D$6:$D$1005,"Expense",'Transactions'!$E$6:$E$1005,$B30,'Transactions'!$I$6:$I$1005,DATE('Settings'!$C$9,4,1)))</f>
        <v/>
      </c>
      <c r="G30" s="78">
        <f>IF($B30="","",SUMIFS('Transactions'!$G$6:$G$1005,'Transactions'!$D$6:$D$1005,"Expense",'Transactions'!$E$6:$E$1005,$B30,'Transactions'!$I$6:$I$1005,DATE('Settings'!$C$9,5,1)))</f>
        <v/>
      </c>
      <c r="H30" s="78">
        <f>IF($B30="","",SUMIFS('Transactions'!$G$6:$G$1005,'Transactions'!$D$6:$D$1005,"Expense",'Transactions'!$E$6:$E$1005,$B30,'Transactions'!$I$6:$I$1005,DATE('Settings'!$C$9,6,1)))</f>
        <v/>
      </c>
      <c r="I30" s="78">
        <f>IF($B30="","",SUMIFS('Transactions'!$G$6:$G$1005,'Transactions'!$D$6:$D$1005,"Expense",'Transactions'!$E$6:$E$1005,$B30,'Transactions'!$I$6:$I$1005,DATE('Settings'!$C$9,7,1)))</f>
        <v/>
      </c>
      <c r="J30" s="78">
        <f>IF($B30="","",SUMIFS('Transactions'!$G$6:$G$1005,'Transactions'!$D$6:$D$1005,"Expense",'Transactions'!$E$6:$E$1005,$B30,'Transactions'!$I$6:$I$1005,DATE('Settings'!$C$9,8,1)))</f>
        <v/>
      </c>
      <c r="K30" s="78">
        <f>IF($B30="","",SUMIFS('Transactions'!$G$6:$G$1005,'Transactions'!$D$6:$D$1005,"Expense",'Transactions'!$E$6:$E$1005,$B30,'Transactions'!$I$6:$I$1005,DATE('Settings'!$C$9,9,1)))</f>
        <v/>
      </c>
      <c r="L30" s="78">
        <f>IF($B30="","",SUMIFS('Transactions'!$G$6:$G$1005,'Transactions'!$D$6:$D$1005,"Expense",'Transactions'!$E$6:$E$1005,$B30,'Transactions'!$I$6:$I$1005,DATE('Settings'!$C$9,10,1)))</f>
        <v/>
      </c>
      <c r="M30" s="78">
        <f>IF($B30="","",SUMIFS('Transactions'!$G$6:$G$1005,'Transactions'!$D$6:$D$1005,"Expense",'Transactions'!$E$6:$E$1005,$B30,'Transactions'!$I$6:$I$1005,DATE('Settings'!$C$9,11,1)))</f>
        <v/>
      </c>
      <c r="N30" s="78">
        <f>IF($B30="","",SUMIFS('Transactions'!$G$6:$G$1005,'Transactions'!$D$6:$D$1005,"Expense",'Transactions'!$E$6:$E$1005,$B30,'Transactions'!$I$6:$I$1005,DATE('Settings'!$C$9,12,1)))</f>
        <v/>
      </c>
      <c r="O30" s="75">
        <f>SUM(C30:N30)</f>
        <v/>
      </c>
    </row>
    <row r="31" ht="20" customHeight="1">
      <c r="B31" s="73">
        <f>B10</f>
        <v/>
      </c>
      <c r="C31" s="78">
        <f>IF($B31="","",SUMIFS('Transactions'!$G$6:$G$1005,'Transactions'!$D$6:$D$1005,"Expense",'Transactions'!$E$6:$E$1005,$B31,'Transactions'!$I$6:$I$1005,DATE('Settings'!$C$9,1,1)))</f>
        <v/>
      </c>
      <c r="D31" s="78">
        <f>IF($B31="","",SUMIFS('Transactions'!$G$6:$G$1005,'Transactions'!$D$6:$D$1005,"Expense",'Transactions'!$E$6:$E$1005,$B31,'Transactions'!$I$6:$I$1005,DATE('Settings'!$C$9,2,1)))</f>
        <v/>
      </c>
      <c r="E31" s="78">
        <f>IF($B31="","",SUMIFS('Transactions'!$G$6:$G$1005,'Transactions'!$D$6:$D$1005,"Expense",'Transactions'!$E$6:$E$1005,$B31,'Transactions'!$I$6:$I$1005,DATE('Settings'!$C$9,3,1)))</f>
        <v/>
      </c>
      <c r="F31" s="78">
        <f>IF($B31="","",SUMIFS('Transactions'!$G$6:$G$1005,'Transactions'!$D$6:$D$1005,"Expense",'Transactions'!$E$6:$E$1005,$B31,'Transactions'!$I$6:$I$1005,DATE('Settings'!$C$9,4,1)))</f>
        <v/>
      </c>
      <c r="G31" s="78">
        <f>IF($B31="","",SUMIFS('Transactions'!$G$6:$G$1005,'Transactions'!$D$6:$D$1005,"Expense",'Transactions'!$E$6:$E$1005,$B31,'Transactions'!$I$6:$I$1005,DATE('Settings'!$C$9,5,1)))</f>
        <v/>
      </c>
      <c r="H31" s="78">
        <f>IF($B31="","",SUMIFS('Transactions'!$G$6:$G$1005,'Transactions'!$D$6:$D$1005,"Expense",'Transactions'!$E$6:$E$1005,$B31,'Transactions'!$I$6:$I$1005,DATE('Settings'!$C$9,6,1)))</f>
        <v/>
      </c>
      <c r="I31" s="78">
        <f>IF($B31="","",SUMIFS('Transactions'!$G$6:$G$1005,'Transactions'!$D$6:$D$1005,"Expense",'Transactions'!$E$6:$E$1005,$B31,'Transactions'!$I$6:$I$1005,DATE('Settings'!$C$9,7,1)))</f>
        <v/>
      </c>
      <c r="J31" s="78">
        <f>IF($B31="","",SUMIFS('Transactions'!$G$6:$G$1005,'Transactions'!$D$6:$D$1005,"Expense",'Transactions'!$E$6:$E$1005,$B31,'Transactions'!$I$6:$I$1005,DATE('Settings'!$C$9,8,1)))</f>
        <v/>
      </c>
      <c r="K31" s="78">
        <f>IF($B31="","",SUMIFS('Transactions'!$G$6:$G$1005,'Transactions'!$D$6:$D$1005,"Expense",'Transactions'!$E$6:$E$1005,$B31,'Transactions'!$I$6:$I$1005,DATE('Settings'!$C$9,9,1)))</f>
        <v/>
      </c>
      <c r="L31" s="78">
        <f>IF($B31="","",SUMIFS('Transactions'!$G$6:$G$1005,'Transactions'!$D$6:$D$1005,"Expense",'Transactions'!$E$6:$E$1005,$B31,'Transactions'!$I$6:$I$1005,DATE('Settings'!$C$9,10,1)))</f>
        <v/>
      </c>
      <c r="M31" s="78">
        <f>IF($B31="","",SUMIFS('Transactions'!$G$6:$G$1005,'Transactions'!$D$6:$D$1005,"Expense",'Transactions'!$E$6:$E$1005,$B31,'Transactions'!$I$6:$I$1005,DATE('Settings'!$C$9,11,1)))</f>
        <v/>
      </c>
      <c r="N31" s="78">
        <f>IF($B31="","",SUMIFS('Transactions'!$G$6:$G$1005,'Transactions'!$D$6:$D$1005,"Expense",'Transactions'!$E$6:$E$1005,$B31,'Transactions'!$I$6:$I$1005,DATE('Settings'!$C$9,12,1)))</f>
        <v/>
      </c>
      <c r="O31" s="75">
        <f>SUM(C31:N31)</f>
        <v/>
      </c>
    </row>
    <row r="32" ht="20" customHeight="1">
      <c r="B32" s="73">
        <f>B11</f>
        <v/>
      </c>
      <c r="C32" s="78">
        <f>IF($B32="","",SUMIFS('Transactions'!$G$6:$G$1005,'Transactions'!$D$6:$D$1005,"Expense",'Transactions'!$E$6:$E$1005,$B32,'Transactions'!$I$6:$I$1005,DATE('Settings'!$C$9,1,1)))</f>
        <v/>
      </c>
      <c r="D32" s="78">
        <f>IF($B32="","",SUMIFS('Transactions'!$G$6:$G$1005,'Transactions'!$D$6:$D$1005,"Expense",'Transactions'!$E$6:$E$1005,$B32,'Transactions'!$I$6:$I$1005,DATE('Settings'!$C$9,2,1)))</f>
        <v/>
      </c>
      <c r="E32" s="78">
        <f>IF($B32="","",SUMIFS('Transactions'!$G$6:$G$1005,'Transactions'!$D$6:$D$1005,"Expense",'Transactions'!$E$6:$E$1005,$B32,'Transactions'!$I$6:$I$1005,DATE('Settings'!$C$9,3,1)))</f>
        <v/>
      </c>
      <c r="F32" s="78">
        <f>IF($B32="","",SUMIFS('Transactions'!$G$6:$G$1005,'Transactions'!$D$6:$D$1005,"Expense",'Transactions'!$E$6:$E$1005,$B32,'Transactions'!$I$6:$I$1005,DATE('Settings'!$C$9,4,1)))</f>
        <v/>
      </c>
      <c r="G32" s="78">
        <f>IF($B32="","",SUMIFS('Transactions'!$G$6:$G$1005,'Transactions'!$D$6:$D$1005,"Expense",'Transactions'!$E$6:$E$1005,$B32,'Transactions'!$I$6:$I$1005,DATE('Settings'!$C$9,5,1)))</f>
        <v/>
      </c>
      <c r="H32" s="78">
        <f>IF($B32="","",SUMIFS('Transactions'!$G$6:$G$1005,'Transactions'!$D$6:$D$1005,"Expense",'Transactions'!$E$6:$E$1005,$B32,'Transactions'!$I$6:$I$1005,DATE('Settings'!$C$9,6,1)))</f>
        <v/>
      </c>
      <c r="I32" s="78">
        <f>IF($B32="","",SUMIFS('Transactions'!$G$6:$G$1005,'Transactions'!$D$6:$D$1005,"Expense",'Transactions'!$E$6:$E$1005,$B32,'Transactions'!$I$6:$I$1005,DATE('Settings'!$C$9,7,1)))</f>
        <v/>
      </c>
      <c r="J32" s="78">
        <f>IF($B32="","",SUMIFS('Transactions'!$G$6:$G$1005,'Transactions'!$D$6:$D$1005,"Expense",'Transactions'!$E$6:$E$1005,$B32,'Transactions'!$I$6:$I$1005,DATE('Settings'!$C$9,8,1)))</f>
        <v/>
      </c>
      <c r="K32" s="78">
        <f>IF($B32="","",SUMIFS('Transactions'!$G$6:$G$1005,'Transactions'!$D$6:$D$1005,"Expense",'Transactions'!$E$6:$E$1005,$B32,'Transactions'!$I$6:$I$1005,DATE('Settings'!$C$9,9,1)))</f>
        <v/>
      </c>
      <c r="L32" s="78">
        <f>IF($B32="","",SUMIFS('Transactions'!$G$6:$G$1005,'Transactions'!$D$6:$D$1005,"Expense",'Transactions'!$E$6:$E$1005,$B32,'Transactions'!$I$6:$I$1005,DATE('Settings'!$C$9,10,1)))</f>
        <v/>
      </c>
      <c r="M32" s="78">
        <f>IF($B32="","",SUMIFS('Transactions'!$G$6:$G$1005,'Transactions'!$D$6:$D$1005,"Expense",'Transactions'!$E$6:$E$1005,$B32,'Transactions'!$I$6:$I$1005,DATE('Settings'!$C$9,11,1)))</f>
        <v/>
      </c>
      <c r="N32" s="78">
        <f>IF($B32="","",SUMIFS('Transactions'!$G$6:$G$1005,'Transactions'!$D$6:$D$1005,"Expense",'Transactions'!$E$6:$E$1005,$B32,'Transactions'!$I$6:$I$1005,DATE('Settings'!$C$9,12,1)))</f>
        <v/>
      </c>
      <c r="O32" s="75">
        <f>SUM(C32:N32)</f>
        <v/>
      </c>
    </row>
    <row r="33" ht="20" customHeight="1">
      <c r="B33" s="73">
        <f>B12</f>
        <v/>
      </c>
      <c r="C33" s="78">
        <f>IF($B33="","",SUMIFS('Transactions'!$G$6:$G$1005,'Transactions'!$D$6:$D$1005,"Expense",'Transactions'!$E$6:$E$1005,$B33,'Transactions'!$I$6:$I$1005,DATE('Settings'!$C$9,1,1)))</f>
        <v/>
      </c>
      <c r="D33" s="78">
        <f>IF($B33="","",SUMIFS('Transactions'!$G$6:$G$1005,'Transactions'!$D$6:$D$1005,"Expense",'Transactions'!$E$6:$E$1005,$B33,'Transactions'!$I$6:$I$1005,DATE('Settings'!$C$9,2,1)))</f>
        <v/>
      </c>
      <c r="E33" s="78">
        <f>IF($B33="","",SUMIFS('Transactions'!$G$6:$G$1005,'Transactions'!$D$6:$D$1005,"Expense",'Transactions'!$E$6:$E$1005,$B33,'Transactions'!$I$6:$I$1005,DATE('Settings'!$C$9,3,1)))</f>
        <v/>
      </c>
      <c r="F33" s="78">
        <f>IF($B33="","",SUMIFS('Transactions'!$G$6:$G$1005,'Transactions'!$D$6:$D$1005,"Expense",'Transactions'!$E$6:$E$1005,$B33,'Transactions'!$I$6:$I$1005,DATE('Settings'!$C$9,4,1)))</f>
        <v/>
      </c>
      <c r="G33" s="78">
        <f>IF($B33="","",SUMIFS('Transactions'!$G$6:$G$1005,'Transactions'!$D$6:$D$1005,"Expense",'Transactions'!$E$6:$E$1005,$B33,'Transactions'!$I$6:$I$1005,DATE('Settings'!$C$9,5,1)))</f>
        <v/>
      </c>
      <c r="H33" s="78">
        <f>IF($B33="","",SUMIFS('Transactions'!$G$6:$G$1005,'Transactions'!$D$6:$D$1005,"Expense",'Transactions'!$E$6:$E$1005,$B33,'Transactions'!$I$6:$I$1005,DATE('Settings'!$C$9,6,1)))</f>
        <v/>
      </c>
      <c r="I33" s="78">
        <f>IF($B33="","",SUMIFS('Transactions'!$G$6:$G$1005,'Transactions'!$D$6:$D$1005,"Expense",'Transactions'!$E$6:$E$1005,$B33,'Transactions'!$I$6:$I$1005,DATE('Settings'!$C$9,7,1)))</f>
        <v/>
      </c>
      <c r="J33" s="78">
        <f>IF($B33="","",SUMIFS('Transactions'!$G$6:$G$1005,'Transactions'!$D$6:$D$1005,"Expense",'Transactions'!$E$6:$E$1005,$B33,'Transactions'!$I$6:$I$1005,DATE('Settings'!$C$9,8,1)))</f>
        <v/>
      </c>
      <c r="K33" s="78">
        <f>IF($B33="","",SUMIFS('Transactions'!$G$6:$G$1005,'Transactions'!$D$6:$D$1005,"Expense",'Transactions'!$E$6:$E$1005,$B33,'Transactions'!$I$6:$I$1005,DATE('Settings'!$C$9,9,1)))</f>
        <v/>
      </c>
      <c r="L33" s="78">
        <f>IF($B33="","",SUMIFS('Transactions'!$G$6:$G$1005,'Transactions'!$D$6:$D$1005,"Expense",'Transactions'!$E$6:$E$1005,$B33,'Transactions'!$I$6:$I$1005,DATE('Settings'!$C$9,10,1)))</f>
        <v/>
      </c>
      <c r="M33" s="78">
        <f>IF($B33="","",SUMIFS('Transactions'!$G$6:$G$1005,'Transactions'!$D$6:$D$1005,"Expense",'Transactions'!$E$6:$E$1005,$B33,'Transactions'!$I$6:$I$1005,DATE('Settings'!$C$9,11,1)))</f>
        <v/>
      </c>
      <c r="N33" s="78">
        <f>IF($B33="","",SUMIFS('Transactions'!$G$6:$G$1005,'Transactions'!$D$6:$D$1005,"Expense",'Transactions'!$E$6:$E$1005,$B33,'Transactions'!$I$6:$I$1005,DATE('Settings'!$C$9,12,1)))</f>
        <v/>
      </c>
      <c r="O33" s="75">
        <f>SUM(C33:N33)</f>
        <v/>
      </c>
    </row>
    <row r="34" ht="20" customHeight="1">
      <c r="B34" s="73">
        <f>B13</f>
        <v/>
      </c>
      <c r="C34" s="78">
        <f>IF($B34="","",SUMIFS('Transactions'!$G$6:$G$1005,'Transactions'!$D$6:$D$1005,"Expense",'Transactions'!$E$6:$E$1005,$B34,'Transactions'!$I$6:$I$1005,DATE('Settings'!$C$9,1,1)))</f>
        <v/>
      </c>
      <c r="D34" s="78">
        <f>IF($B34="","",SUMIFS('Transactions'!$G$6:$G$1005,'Transactions'!$D$6:$D$1005,"Expense",'Transactions'!$E$6:$E$1005,$B34,'Transactions'!$I$6:$I$1005,DATE('Settings'!$C$9,2,1)))</f>
        <v/>
      </c>
      <c r="E34" s="78">
        <f>IF($B34="","",SUMIFS('Transactions'!$G$6:$G$1005,'Transactions'!$D$6:$D$1005,"Expense",'Transactions'!$E$6:$E$1005,$B34,'Transactions'!$I$6:$I$1005,DATE('Settings'!$C$9,3,1)))</f>
        <v/>
      </c>
      <c r="F34" s="78">
        <f>IF($B34="","",SUMIFS('Transactions'!$G$6:$G$1005,'Transactions'!$D$6:$D$1005,"Expense",'Transactions'!$E$6:$E$1005,$B34,'Transactions'!$I$6:$I$1005,DATE('Settings'!$C$9,4,1)))</f>
        <v/>
      </c>
      <c r="G34" s="78">
        <f>IF($B34="","",SUMIFS('Transactions'!$G$6:$G$1005,'Transactions'!$D$6:$D$1005,"Expense",'Transactions'!$E$6:$E$1005,$B34,'Transactions'!$I$6:$I$1005,DATE('Settings'!$C$9,5,1)))</f>
        <v/>
      </c>
      <c r="H34" s="78">
        <f>IF($B34="","",SUMIFS('Transactions'!$G$6:$G$1005,'Transactions'!$D$6:$D$1005,"Expense",'Transactions'!$E$6:$E$1005,$B34,'Transactions'!$I$6:$I$1005,DATE('Settings'!$C$9,6,1)))</f>
        <v/>
      </c>
      <c r="I34" s="78">
        <f>IF($B34="","",SUMIFS('Transactions'!$G$6:$G$1005,'Transactions'!$D$6:$D$1005,"Expense",'Transactions'!$E$6:$E$1005,$B34,'Transactions'!$I$6:$I$1005,DATE('Settings'!$C$9,7,1)))</f>
        <v/>
      </c>
      <c r="J34" s="78">
        <f>IF($B34="","",SUMIFS('Transactions'!$G$6:$G$1005,'Transactions'!$D$6:$D$1005,"Expense",'Transactions'!$E$6:$E$1005,$B34,'Transactions'!$I$6:$I$1005,DATE('Settings'!$C$9,8,1)))</f>
        <v/>
      </c>
      <c r="K34" s="78">
        <f>IF($B34="","",SUMIFS('Transactions'!$G$6:$G$1005,'Transactions'!$D$6:$D$1005,"Expense",'Transactions'!$E$6:$E$1005,$B34,'Transactions'!$I$6:$I$1005,DATE('Settings'!$C$9,9,1)))</f>
        <v/>
      </c>
      <c r="L34" s="78">
        <f>IF($B34="","",SUMIFS('Transactions'!$G$6:$G$1005,'Transactions'!$D$6:$D$1005,"Expense",'Transactions'!$E$6:$E$1005,$B34,'Transactions'!$I$6:$I$1005,DATE('Settings'!$C$9,10,1)))</f>
        <v/>
      </c>
      <c r="M34" s="78">
        <f>IF($B34="","",SUMIFS('Transactions'!$G$6:$G$1005,'Transactions'!$D$6:$D$1005,"Expense",'Transactions'!$E$6:$E$1005,$B34,'Transactions'!$I$6:$I$1005,DATE('Settings'!$C$9,11,1)))</f>
        <v/>
      </c>
      <c r="N34" s="78">
        <f>IF($B34="","",SUMIFS('Transactions'!$G$6:$G$1005,'Transactions'!$D$6:$D$1005,"Expense",'Transactions'!$E$6:$E$1005,$B34,'Transactions'!$I$6:$I$1005,DATE('Settings'!$C$9,12,1)))</f>
        <v/>
      </c>
      <c r="O34" s="75">
        <f>SUM(C34:N34)</f>
        <v/>
      </c>
    </row>
    <row r="35" ht="20" customHeight="1">
      <c r="B35" s="73">
        <f>B14</f>
        <v/>
      </c>
      <c r="C35" s="78">
        <f>IF($B35="","",SUMIFS('Transactions'!$G$6:$G$1005,'Transactions'!$D$6:$D$1005,"Expense",'Transactions'!$E$6:$E$1005,$B35,'Transactions'!$I$6:$I$1005,DATE('Settings'!$C$9,1,1)))</f>
        <v/>
      </c>
      <c r="D35" s="78">
        <f>IF($B35="","",SUMIFS('Transactions'!$G$6:$G$1005,'Transactions'!$D$6:$D$1005,"Expense",'Transactions'!$E$6:$E$1005,$B35,'Transactions'!$I$6:$I$1005,DATE('Settings'!$C$9,2,1)))</f>
        <v/>
      </c>
      <c r="E35" s="78">
        <f>IF($B35="","",SUMIFS('Transactions'!$G$6:$G$1005,'Transactions'!$D$6:$D$1005,"Expense",'Transactions'!$E$6:$E$1005,$B35,'Transactions'!$I$6:$I$1005,DATE('Settings'!$C$9,3,1)))</f>
        <v/>
      </c>
      <c r="F35" s="78">
        <f>IF($B35="","",SUMIFS('Transactions'!$G$6:$G$1005,'Transactions'!$D$6:$D$1005,"Expense",'Transactions'!$E$6:$E$1005,$B35,'Transactions'!$I$6:$I$1005,DATE('Settings'!$C$9,4,1)))</f>
        <v/>
      </c>
      <c r="G35" s="78">
        <f>IF($B35="","",SUMIFS('Transactions'!$G$6:$G$1005,'Transactions'!$D$6:$D$1005,"Expense",'Transactions'!$E$6:$E$1005,$B35,'Transactions'!$I$6:$I$1005,DATE('Settings'!$C$9,5,1)))</f>
        <v/>
      </c>
      <c r="H35" s="78">
        <f>IF($B35="","",SUMIFS('Transactions'!$G$6:$G$1005,'Transactions'!$D$6:$D$1005,"Expense",'Transactions'!$E$6:$E$1005,$B35,'Transactions'!$I$6:$I$1005,DATE('Settings'!$C$9,6,1)))</f>
        <v/>
      </c>
      <c r="I35" s="78">
        <f>IF($B35="","",SUMIFS('Transactions'!$G$6:$G$1005,'Transactions'!$D$6:$D$1005,"Expense",'Transactions'!$E$6:$E$1005,$B35,'Transactions'!$I$6:$I$1005,DATE('Settings'!$C$9,7,1)))</f>
        <v/>
      </c>
      <c r="J35" s="78">
        <f>IF($B35="","",SUMIFS('Transactions'!$G$6:$G$1005,'Transactions'!$D$6:$D$1005,"Expense",'Transactions'!$E$6:$E$1005,$B35,'Transactions'!$I$6:$I$1005,DATE('Settings'!$C$9,8,1)))</f>
        <v/>
      </c>
      <c r="K35" s="78">
        <f>IF($B35="","",SUMIFS('Transactions'!$G$6:$G$1005,'Transactions'!$D$6:$D$1005,"Expense",'Transactions'!$E$6:$E$1005,$B35,'Transactions'!$I$6:$I$1005,DATE('Settings'!$C$9,9,1)))</f>
        <v/>
      </c>
      <c r="L35" s="78">
        <f>IF($B35="","",SUMIFS('Transactions'!$G$6:$G$1005,'Transactions'!$D$6:$D$1005,"Expense",'Transactions'!$E$6:$E$1005,$B35,'Transactions'!$I$6:$I$1005,DATE('Settings'!$C$9,10,1)))</f>
        <v/>
      </c>
      <c r="M35" s="78">
        <f>IF($B35="","",SUMIFS('Transactions'!$G$6:$G$1005,'Transactions'!$D$6:$D$1005,"Expense",'Transactions'!$E$6:$E$1005,$B35,'Transactions'!$I$6:$I$1005,DATE('Settings'!$C$9,11,1)))</f>
        <v/>
      </c>
      <c r="N35" s="78">
        <f>IF($B35="","",SUMIFS('Transactions'!$G$6:$G$1005,'Transactions'!$D$6:$D$1005,"Expense",'Transactions'!$E$6:$E$1005,$B35,'Transactions'!$I$6:$I$1005,DATE('Settings'!$C$9,12,1)))</f>
        <v/>
      </c>
      <c r="O35" s="75">
        <f>SUM(C35:N35)</f>
        <v/>
      </c>
    </row>
    <row r="36" ht="20" customHeight="1">
      <c r="B36" s="73">
        <f>B15</f>
        <v/>
      </c>
      <c r="C36" s="78">
        <f>IF($B36="","",SUMIFS('Transactions'!$G$6:$G$1005,'Transactions'!$D$6:$D$1005,"Expense",'Transactions'!$E$6:$E$1005,$B36,'Transactions'!$I$6:$I$1005,DATE('Settings'!$C$9,1,1)))</f>
        <v/>
      </c>
      <c r="D36" s="78">
        <f>IF($B36="","",SUMIFS('Transactions'!$G$6:$G$1005,'Transactions'!$D$6:$D$1005,"Expense",'Transactions'!$E$6:$E$1005,$B36,'Transactions'!$I$6:$I$1005,DATE('Settings'!$C$9,2,1)))</f>
        <v/>
      </c>
      <c r="E36" s="78">
        <f>IF($B36="","",SUMIFS('Transactions'!$G$6:$G$1005,'Transactions'!$D$6:$D$1005,"Expense",'Transactions'!$E$6:$E$1005,$B36,'Transactions'!$I$6:$I$1005,DATE('Settings'!$C$9,3,1)))</f>
        <v/>
      </c>
      <c r="F36" s="78">
        <f>IF($B36="","",SUMIFS('Transactions'!$G$6:$G$1005,'Transactions'!$D$6:$D$1005,"Expense",'Transactions'!$E$6:$E$1005,$B36,'Transactions'!$I$6:$I$1005,DATE('Settings'!$C$9,4,1)))</f>
        <v/>
      </c>
      <c r="G36" s="78">
        <f>IF($B36="","",SUMIFS('Transactions'!$G$6:$G$1005,'Transactions'!$D$6:$D$1005,"Expense",'Transactions'!$E$6:$E$1005,$B36,'Transactions'!$I$6:$I$1005,DATE('Settings'!$C$9,5,1)))</f>
        <v/>
      </c>
      <c r="H36" s="78">
        <f>IF($B36="","",SUMIFS('Transactions'!$G$6:$G$1005,'Transactions'!$D$6:$D$1005,"Expense",'Transactions'!$E$6:$E$1005,$B36,'Transactions'!$I$6:$I$1005,DATE('Settings'!$C$9,6,1)))</f>
        <v/>
      </c>
      <c r="I36" s="78">
        <f>IF($B36="","",SUMIFS('Transactions'!$G$6:$G$1005,'Transactions'!$D$6:$D$1005,"Expense",'Transactions'!$E$6:$E$1005,$B36,'Transactions'!$I$6:$I$1005,DATE('Settings'!$C$9,7,1)))</f>
        <v/>
      </c>
      <c r="J36" s="78">
        <f>IF($B36="","",SUMIFS('Transactions'!$G$6:$G$1005,'Transactions'!$D$6:$D$1005,"Expense",'Transactions'!$E$6:$E$1005,$B36,'Transactions'!$I$6:$I$1005,DATE('Settings'!$C$9,8,1)))</f>
        <v/>
      </c>
      <c r="K36" s="78">
        <f>IF($B36="","",SUMIFS('Transactions'!$G$6:$G$1005,'Transactions'!$D$6:$D$1005,"Expense",'Transactions'!$E$6:$E$1005,$B36,'Transactions'!$I$6:$I$1005,DATE('Settings'!$C$9,9,1)))</f>
        <v/>
      </c>
      <c r="L36" s="78">
        <f>IF($B36="","",SUMIFS('Transactions'!$G$6:$G$1005,'Transactions'!$D$6:$D$1005,"Expense",'Transactions'!$E$6:$E$1005,$B36,'Transactions'!$I$6:$I$1005,DATE('Settings'!$C$9,10,1)))</f>
        <v/>
      </c>
      <c r="M36" s="78">
        <f>IF($B36="","",SUMIFS('Transactions'!$G$6:$G$1005,'Transactions'!$D$6:$D$1005,"Expense",'Transactions'!$E$6:$E$1005,$B36,'Transactions'!$I$6:$I$1005,DATE('Settings'!$C$9,11,1)))</f>
        <v/>
      </c>
      <c r="N36" s="78">
        <f>IF($B36="","",SUMIFS('Transactions'!$G$6:$G$1005,'Transactions'!$D$6:$D$1005,"Expense",'Transactions'!$E$6:$E$1005,$B36,'Transactions'!$I$6:$I$1005,DATE('Settings'!$C$9,12,1)))</f>
        <v/>
      </c>
      <c r="O36" s="75">
        <f>SUM(C36:N36)</f>
        <v/>
      </c>
    </row>
    <row r="37" ht="20" customHeight="1">
      <c r="B37" s="73">
        <f>B16</f>
        <v/>
      </c>
      <c r="C37" s="78">
        <f>IF($B37="","",SUMIFS('Transactions'!$G$6:$G$1005,'Transactions'!$D$6:$D$1005,"Expense",'Transactions'!$E$6:$E$1005,$B37,'Transactions'!$I$6:$I$1005,DATE('Settings'!$C$9,1,1)))</f>
        <v/>
      </c>
      <c r="D37" s="78">
        <f>IF($B37="","",SUMIFS('Transactions'!$G$6:$G$1005,'Transactions'!$D$6:$D$1005,"Expense",'Transactions'!$E$6:$E$1005,$B37,'Transactions'!$I$6:$I$1005,DATE('Settings'!$C$9,2,1)))</f>
        <v/>
      </c>
      <c r="E37" s="78">
        <f>IF($B37="","",SUMIFS('Transactions'!$G$6:$G$1005,'Transactions'!$D$6:$D$1005,"Expense",'Transactions'!$E$6:$E$1005,$B37,'Transactions'!$I$6:$I$1005,DATE('Settings'!$C$9,3,1)))</f>
        <v/>
      </c>
      <c r="F37" s="78">
        <f>IF($B37="","",SUMIFS('Transactions'!$G$6:$G$1005,'Transactions'!$D$6:$D$1005,"Expense",'Transactions'!$E$6:$E$1005,$B37,'Transactions'!$I$6:$I$1005,DATE('Settings'!$C$9,4,1)))</f>
        <v/>
      </c>
      <c r="G37" s="78">
        <f>IF($B37="","",SUMIFS('Transactions'!$G$6:$G$1005,'Transactions'!$D$6:$D$1005,"Expense",'Transactions'!$E$6:$E$1005,$B37,'Transactions'!$I$6:$I$1005,DATE('Settings'!$C$9,5,1)))</f>
        <v/>
      </c>
      <c r="H37" s="78">
        <f>IF($B37="","",SUMIFS('Transactions'!$G$6:$G$1005,'Transactions'!$D$6:$D$1005,"Expense",'Transactions'!$E$6:$E$1005,$B37,'Transactions'!$I$6:$I$1005,DATE('Settings'!$C$9,6,1)))</f>
        <v/>
      </c>
      <c r="I37" s="78">
        <f>IF($B37="","",SUMIFS('Transactions'!$G$6:$G$1005,'Transactions'!$D$6:$D$1005,"Expense",'Transactions'!$E$6:$E$1005,$B37,'Transactions'!$I$6:$I$1005,DATE('Settings'!$C$9,7,1)))</f>
        <v/>
      </c>
      <c r="J37" s="78">
        <f>IF($B37="","",SUMIFS('Transactions'!$G$6:$G$1005,'Transactions'!$D$6:$D$1005,"Expense",'Transactions'!$E$6:$E$1005,$B37,'Transactions'!$I$6:$I$1005,DATE('Settings'!$C$9,8,1)))</f>
        <v/>
      </c>
      <c r="K37" s="78">
        <f>IF($B37="","",SUMIFS('Transactions'!$G$6:$G$1005,'Transactions'!$D$6:$D$1005,"Expense",'Transactions'!$E$6:$E$1005,$B37,'Transactions'!$I$6:$I$1005,DATE('Settings'!$C$9,9,1)))</f>
        <v/>
      </c>
      <c r="L37" s="78">
        <f>IF($B37="","",SUMIFS('Transactions'!$G$6:$G$1005,'Transactions'!$D$6:$D$1005,"Expense",'Transactions'!$E$6:$E$1005,$B37,'Transactions'!$I$6:$I$1005,DATE('Settings'!$C$9,10,1)))</f>
        <v/>
      </c>
      <c r="M37" s="78">
        <f>IF($B37="","",SUMIFS('Transactions'!$G$6:$G$1005,'Transactions'!$D$6:$D$1005,"Expense",'Transactions'!$E$6:$E$1005,$B37,'Transactions'!$I$6:$I$1005,DATE('Settings'!$C$9,11,1)))</f>
        <v/>
      </c>
      <c r="N37" s="78">
        <f>IF($B37="","",SUMIFS('Transactions'!$G$6:$G$1005,'Transactions'!$D$6:$D$1005,"Expense",'Transactions'!$E$6:$E$1005,$B37,'Transactions'!$I$6:$I$1005,DATE('Settings'!$C$9,12,1)))</f>
        <v/>
      </c>
      <c r="O37" s="75">
        <f>SUM(C37:N37)</f>
        <v/>
      </c>
    </row>
    <row r="38" ht="20" customHeight="1">
      <c r="B38" s="73">
        <f>B17</f>
        <v/>
      </c>
      <c r="C38" s="78">
        <f>IF($B38="","",SUMIFS('Transactions'!$G$6:$G$1005,'Transactions'!$D$6:$D$1005,"Expense",'Transactions'!$E$6:$E$1005,$B38,'Transactions'!$I$6:$I$1005,DATE('Settings'!$C$9,1,1)))</f>
        <v/>
      </c>
      <c r="D38" s="78">
        <f>IF($B38="","",SUMIFS('Transactions'!$G$6:$G$1005,'Transactions'!$D$6:$D$1005,"Expense",'Transactions'!$E$6:$E$1005,$B38,'Transactions'!$I$6:$I$1005,DATE('Settings'!$C$9,2,1)))</f>
        <v/>
      </c>
      <c r="E38" s="78">
        <f>IF($B38="","",SUMIFS('Transactions'!$G$6:$G$1005,'Transactions'!$D$6:$D$1005,"Expense",'Transactions'!$E$6:$E$1005,$B38,'Transactions'!$I$6:$I$1005,DATE('Settings'!$C$9,3,1)))</f>
        <v/>
      </c>
      <c r="F38" s="78">
        <f>IF($B38="","",SUMIFS('Transactions'!$G$6:$G$1005,'Transactions'!$D$6:$D$1005,"Expense",'Transactions'!$E$6:$E$1005,$B38,'Transactions'!$I$6:$I$1005,DATE('Settings'!$C$9,4,1)))</f>
        <v/>
      </c>
      <c r="G38" s="78">
        <f>IF($B38="","",SUMIFS('Transactions'!$G$6:$G$1005,'Transactions'!$D$6:$D$1005,"Expense",'Transactions'!$E$6:$E$1005,$B38,'Transactions'!$I$6:$I$1005,DATE('Settings'!$C$9,5,1)))</f>
        <v/>
      </c>
      <c r="H38" s="78">
        <f>IF($B38="","",SUMIFS('Transactions'!$G$6:$G$1005,'Transactions'!$D$6:$D$1005,"Expense",'Transactions'!$E$6:$E$1005,$B38,'Transactions'!$I$6:$I$1005,DATE('Settings'!$C$9,6,1)))</f>
        <v/>
      </c>
      <c r="I38" s="78">
        <f>IF($B38="","",SUMIFS('Transactions'!$G$6:$G$1005,'Transactions'!$D$6:$D$1005,"Expense",'Transactions'!$E$6:$E$1005,$B38,'Transactions'!$I$6:$I$1005,DATE('Settings'!$C$9,7,1)))</f>
        <v/>
      </c>
      <c r="J38" s="78">
        <f>IF($B38="","",SUMIFS('Transactions'!$G$6:$G$1005,'Transactions'!$D$6:$D$1005,"Expense",'Transactions'!$E$6:$E$1005,$B38,'Transactions'!$I$6:$I$1005,DATE('Settings'!$C$9,8,1)))</f>
        <v/>
      </c>
      <c r="K38" s="78">
        <f>IF($B38="","",SUMIFS('Transactions'!$G$6:$G$1005,'Transactions'!$D$6:$D$1005,"Expense",'Transactions'!$E$6:$E$1005,$B38,'Transactions'!$I$6:$I$1005,DATE('Settings'!$C$9,9,1)))</f>
        <v/>
      </c>
      <c r="L38" s="78">
        <f>IF($B38="","",SUMIFS('Transactions'!$G$6:$G$1005,'Transactions'!$D$6:$D$1005,"Expense",'Transactions'!$E$6:$E$1005,$B38,'Transactions'!$I$6:$I$1005,DATE('Settings'!$C$9,10,1)))</f>
        <v/>
      </c>
      <c r="M38" s="78">
        <f>IF($B38="","",SUMIFS('Transactions'!$G$6:$G$1005,'Transactions'!$D$6:$D$1005,"Expense",'Transactions'!$E$6:$E$1005,$B38,'Transactions'!$I$6:$I$1005,DATE('Settings'!$C$9,11,1)))</f>
        <v/>
      </c>
      <c r="N38" s="78">
        <f>IF($B38="","",SUMIFS('Transactions'!$G$6:$G$1005,'Transactions'!$D$6:$D$1005,"Expense",'Transactions'!$E$6:$E$1005,$B38,'Transactions'!$I$6:$I$1005,DATE('Settings'!$C$9,12,1)))</f>
        <v/>
      </c>
      <c r="O38" s="75">
        <f>SUM(C38:N38)</f>
        <v/>
      </c>
    </row>
    <row r="39" ht="20" customHeight="1">
      <c r="B39" s="73">
        <f>B18</f>
        <v/>
      </c>
      <c r="C39" s="78">
        <f>IF($B39="","",SUMIFS('Transactions'!$G$6:$G$1005,'Transactions'!$D$6:$D$1005,"Expense",'Transactions'!$E$6:$E$1005,$B39,'Transactions'!$I$6:$I$1005,DATE('Settings'!$C$9,1,1)))</f>
        <v/>
      </c>
      <c r="D39" s="78">
        <f>IF($B39="","",SUMIFS('Transactions'!$G$6:$G$1005,'Transactions'!$D$6:$D$1005,"Expense",'Transactions'!$E$6:$E$1005,$B39,'Transactions'!$I$6:$I$1005,DATE('Settings'!$C$9,2,1)))</f>
        <v/>
      </c>
      <c r="E39" s="78">
        <f>IF($B39="","",SUMIFS('Transactions'!$G$6:$G$1005,'Transactions'!$D$6:$D$1005,"Expense",'Transactions'!$E$6:$E$1005,$B39,'Transactions'!$I$6:$I$1005,DATE('Settings'!$C$9,3,1)))</f>
        <v/>
      </c>
      <c r="F39" s="78">
        <f>IF($B39="","",SUMIFS('Transactions'!$G$6:$G$1005,'Transactions'!$D$6:$D$1005,"Expense",'Transactions'!$E$6:$E$1005,$B39,'Transactions'!$I$6:$I$1005,DATE('Settings'!$C$9,4,1)))</f>
        <v/>
      </c>
      <c r="G39" s="78">
        <f>IF($B39="","",SUMIFS('Transactions'!$G$6:$G$1005,'Transactions'!$D$6:$D$1005,"Expense",'Transactions'!$E$6:$E$1005,$B39,'Transactions'!$I$6:$I$1005,DATE('Settings'!$C$9,5,1)))</f>
        <v/>
      </c>
      <c r="H39" s="78">
        <f>IF($B39="","",SUMIFS('Transactions'!$G$6:$G$1005,'Transactions'!$D$6:$D$1005,"Expense",'Transactions'!$E$6:$E$1005,$B39,'Transactions'!$I$6:$I$1005,DATE('Settings'!$C$9,6,1)))</f>
        <v/>
      </c>
      <c r="I39" s="78">
        <f>IF($B39="","",SUMIFS('Transactions'!$G$6:$G$1005,'Transactions'!$D$6:$D$1005,"Expense",'Transactions'!$E$6:$E$1005,$B39,'Transactions'!$I$6:$I$1005,DATE('Settings'!$C$9,7,1)))</f>
        <v/>
      </c>
      <c r="J39" s="78">
        <f>IF($B39="","",SUMIFS('Transactions'!$G$6:$G$1005,'Transactions'!$D$6:$D$1005,"Expense",'Transactions'!$E$6:$E$1005,$B39,'Transactions'!$I$6:$I$1005,DATE('Settings'!$C$9,8,1)))</f>
        <v/>
      </c>
      <c r="K39" s="78">
        <f>IF($B39="","",SUMIFS('Transactions'!$G$6:$G$1005,'Transactions'!$D$6:$D$1005,"Expense",'Transactions'!$E$6:$E$1005,$B39,'Transactions'!$I$6:$I$1005,DATE('Settings'!$C$9,9,1)))</f>
        <v/>
      </c>
      <c r="L39" s="78">
        <f>IF($B39="","",SUMIFS('Transactions'!$G$6:$G$1005,'Transactions'!$D$6:$D$1005,"Expense",'Transactions'!$E$6:$E$1005,$B39,'Transactions'!$I$6:$I$1005,DATE('Settings'!$C$9,10,1)))</f>
        <v/>
      </c>
      <c r="M39" s="78">
        <f>IF($B39="","",SUMIFS('Transactions'!$G$6:$G$1005,'Transactions'!$D$6:$D$1005,"Expense",'Transactions'!$E$6:$E$1005,$B39,'Transactions'!$I$6:$I$1005,DATE('Settings'!$C$9,11,1)))</f>
        <v/>
      </c>
      <c r="N39" s="78">
        <f>IF($B39="","",SUMIFS('Transactions'!$G$6:$G$1005,'Transactions'!$D$6:$D$1005,"Expense",'Transactions'!$E$6:$E$1005,$B39,'Transactions'!$I$6:$I$1005,DATE('Settings'!$C$9,12,1)))</f>
        <v/>
      </c>
      <c r="O39" s="75">
        <f>SUM(C39:N39)</f>
        <v/>
      </c>
    </row>
    <row r="40" ht="20" customHeight="1">
      <c r="B40" s="73">
        <f>B19</f>
        <v/>
      </c>
      <c r="C40" s="78">
        <f>IF($B40="","",SUMIFS('Transactions'!$G$6:$G$1005,'Transactions'!$D$6:$D$1005,"Expense",'Transactions'!$E$6:$E$1005,$B40,'Transactions'!$I$6:$I$1005,DATE('Settings'!$C$9,1,1)))</f>
        <v/>
      </c>
      <c r="D40" s="78">
        <f>IF($B40="","",SUMIFS('Transactions'!$G$6:$G$1005,'Transactions'!$D$6:$D$1005,"Expense",'Transactions'!$E$6:$E$1005,$B40,'Transactions'!$I$6:$I$1005,DATE('Settings'!$C$9,2,1)))</f>
        <v/>
      </c>
      <c r="E40" s="78">
        <f>IF($B40="","",SUMIFS('Transactions'!$G$6:$G$1005,'Transactions'!$D$6:$D$1005,"Expense",'Transactions'!$E$6:$E$1005,$B40,'Transactions'!$I$6:$I$1005,DATE('Settings'!$C$9,3,1)))</f>
        <v/>
      </c>
      <c r="F40" s="78">
        <f>IF($B40="","",SUMIFS('Transactions'!$G$6:$G$1005,'Transactions'!$D$6:$D$1005,"Expense",'Transactions'!$E$6:$E$1005,$B40,'Transactions'!$I$6:$I$1005,DATE('Settings'!$C$9,4,1)))</f>
        <v/>
      </c>
      <c r="G40" s="78">
        <f>IF($B40="","",SUMIFS('Transactions'!$G$6:$G$1005,'Transactions'!$D$6:$D$1005,"Expense",'Transactions'!$E$6:$E$1005,$B40,'Transactions'!$I$6:$I$1005,DATE('Settings'!$C$9,5,1)))</f>
        <v/>
      </c>
      <c r="H40" s="78">
        <f>IF($B40="","",SUMIFS('Transactions'!$G$6:$G$1005,'Transactions'!$D$6:$D$1005,"Expense",'Transactions'!$E$6:$E$1005,$B40,'Transactions'!$I$6:$I$1005,DATE('Settings'!$C$9,6,1)))</f>
        <v/>
      </c>
      <c r="I40" s="78">
        <f>IF($B40="","",SUMIFS('Transactions'!$G$6:$G$1005,'Transactions'!$D$6:$D$1005,"Expense",'Transactions'!$E$6:$E$1005,$B40,'Transactions'!$I$6:$I$1005,DATE('Settings'!$C$9,7,1)))</f>
        <v/>
      </c>
      <c r="J40" s="78">
        <f>IF($B40="","",SUMIFS('Transactions'!$G$6:$G$1005,'Transactions'!$D$6:$D$1005,"Expense",'Transactions'!$E$6:$E$1005,$B40,'Transactions'!$I$6:$I$1005,DATE('Settings'!$C$9,8,1)))</f>
        <v/>
      </c>
      <c r="K40" s="78">
        <f>IF($B40="","",SUMIFS('Transactions'!$G$6:$G$1005,'Transactions'!$D$6:$D$1005,"Expense",'Transactions'!$E$6:$E$1005,$B40,'Transactions'!$I$6:$I$1005,DATE('Settings'!$C$9,9,1)))</f>
        <v/>
      </c>
      <c r="L40" s="78">
        <f>IF($B40="","",SUMIFS('Transactions'!$G$6:$G$1005,'Transactions'!$D$6:$D$1005,"Expense",'Transactions'!$E$6:$E$1005,$B40,'Transactions'!$I$6:$I$1005,DATE('Settings'!$C$9,10,1)))</f>
        <v/>
      </c>
      <c r="M40" s="78">
        <f>IF($B40="","",SUMIFS('Transactions'!$G$6:$G$1005,'Transactions'!$D$6:$D$1005,"Expense",'Transactions'!$E$6:$E$1005,$B40,'Transactions'!$I$6:$I$1005,DATE('Settings'!$C$9,11,1)))</f>
        <v/>
      </c>
      <c r="N40" s="78">
        <f>IF($B40="","",SUMIFS('Transactions'!$G$6:$G$1005,'Transactions'!$D$6:$D$1005,"Expense",'Transactions'!$E$6:$E$1005,$B40,'Transactions'!$I$6:$I$1005,DATE('Settings'!$C$9,12,1)))</f>
        <v/>
      </c>
      <c r="O40" s="75">
        <f>SUM(C40:N40)</f>
        <v/>
      </c>
    </row>
    <row r="41" ht="20" customHeight="1">
      <c r="B41" s="73">
        <f>B20</f>
        <v/>
      </c>
      <c r="C41" s="78">
        <f>IF($B41="","",SUMIFS('Transactions'!$G$6:$G$1005,'Transactions'!$D$6:$D$1005,"Expense",'Transactions'!$E$6:$E$1005,$B41,'Transactions'!$I$6:$I$1005,DATE('Settings'!$C$9,1,1)))</f>
        <v/>
      </c>
      <c r="D41" s="78">
        <f>IF($B41="","",SUMIFS('Transactions'!$G$6:$G$1005,'Transactions'!$D$6:$D$1005,"Expense",'Transactions'!$E$6:$E$1005,$B41,'Transactions'!$I$6:$I$1005,DATE('Settings'!$C$9,2,1)))</f>
        <v/>
      </c>
      <c r="E41" s="78">
        <f>IF($B41="","",SUMIFS('Transactions'!$G$6:$G$1005,'Transactions'!$D$6:$D$1005,"Expense",'Transactions'!$E$6:$E$1005,$B41,'Transactions'!$I$6:$I$1005,DATE('Settings'!$C$9,3,1)))</f>
        <v/>
      </c>
      <c r="F41" s="78">
        <f>IF($B41="","",SUMIFS('Transactions'!$G$6:$G$1005,'Transactions'!$D$6:$D$1005,"Expense",'Transactions'!$E$6:$E$1005,$B41,'Transactions'!$I$6:$I$1005,DATE('Settings'!$C$9,4,1)))</f>
        <v/>
      </c>
      <c r="G41" s="78">
        <f>IF($B41="","",SUMIFS('Transactions'!$G$6:$G$1005,'Transactions'!$D$6:$D$1005,"Expense",'Transactions'!$E$6:$E$1005,$B41,'Transactions'!$I$6:$I$1005,DATE('Settings'!$C$9,5,1)))</f>
        <v/>
      </c>
      <c r="H41" s="78">
        <f>IF($B41="","",SUMIFS('Transactions'!$G$6:$G$1005,'Transactions'!$D$6:$D$1005,"Expense",'Transactions'!$E$6:$E$1005,$B41,'Transactions'!$I$6:$I$1005,DATE('Settings'!$C$9,6,1)))</f>
        <v/>
      </c>
      <c r="I41" s="78">
        <f>IF($B41="","",SUMIFS('Transactions'!$G$6:$G$1005,'Transactions'!$D$6:$D$1005,"Expense",'Transactions'!$E$6:$E$1005,$B41,'Transactions'!$I$6:$I$1005,DATE('Settings'!$C$9,7,1)))</f>
        <v/>
      </c>
      <c r="J41" s="78">
        <f>IF($B41="","",SUMIFS('Transactions'!$G$6:$G$1005,'Transactions'!$D$6:$D$1005,"Expense",'Transactions'!$E$6:$E$1005,$B41,'Transactions'!$I$6:$I$1005,DATE('Settings'!$C$9,8,1)))</f>
        <v/>
      </c>
      <c r="K41" s="78">
        <f>IF($B41="","",SUMIFS('Transactions'!$G$6:$G$1005,'Transactions'!$D$6:$D$1005,"Expense",'Transactions'!$E$6:$E$1005,$B41,'Transactions'!$I$6:$I$1005,DATE('Settings'!$C$9,9,1)))</f>
        <v/>
      </c>
      <c r="L41" s="78">
        <f>IF($B41="","",SUMIFS('Transactions'!$G$6:$G$1005,'Transactions'!$D$6:$D$1005,"Expense",'Transactions'!$E$6:$E$1005,$B41,'Transactions'!$I$6:$I$1005,DATE('Settings'!$C$9,10,1)))</f>
        <v/>
      </c>
      <c r="M41" s="78">
        <f>IF($B41="","",SUMIFS('Transactions'!$G$6:$G$1005,'Transactions'!$D$6:$D$1005,"Expense",'Transactions'!$E$6:$E$1005,$B41,'Transactions'!$I$6:$I$1005,DATE('Settings'!$C$9,11,1)))</f>
        <v/>
      </c>
      <c r="N41" s="78">
        <f>IF($B41="","",SUMIFS('Transactions'!$G$6:$G$1005,'Transactions'!$D$6:$D$1005,"Expense",'Transactions'!$E$6:$E$1005,$B41,'Transactions'!$I$6:$I$1005,DATE('Settings'!$C$9,12,1)))</f>
        <v/>
      </c>
      <c r="O41" s="75">
        <f>SUM(C41:N41)</f>
        <v/>
      </c>
    </row>
    <row r="42" ht="20" customHeight="1">
      <c r="B42" s="73">
        <f>B21</f>
        <v/>
      </c>
      <c r="C42" s="78">
        <f>IF($B42="","",SUMIFS('Transactions'!$G$6:$G$1005,'Transactions'!$D$6:$D$1005,"Expense",'Transactions'!$E$6:$E$1005,$B42,'Transactions'!$I$6:$I$1005,DATE('Settings'!$C$9,1,1)))</f>
        <v/>
      </c>
      <c r="D42" s="78">
        <f>IF($B42="","",SUMIFS('Transactions'!$G$6:$G$1005,'Transactions'!$D$6:$D$1005,"Expense",'Transactions'!$E$6:$E$1005,$B42,'Transactions'!$I$6:$I$1005,DATE('Settings'!$C$9,2,1)))</f>
        <v/>
      </c>
      <c r="E42" s="78">
        <f>IF($B42="","",SUMIFS('Transactions'!$G$6:$G$1005,'Transactions'!$D$6:$D$1005,"Expense",'Transactions'!$E$6:$E$1005,$B42,'Transactions'!$I$6:$I$1005,DATE('Settings'!$C$9,3,1)))</f>
        <v/>
      </c>
      <c r="F42" s="78">
        <f>IF($B42="","",SUMIFS('Transactions'!$G$6:$G$1005,'Transactions'!$D$6:$D$1005,"Expense",'Transactions'!$E$6:$E$1005,$B42,'Transactions'!$I$6:$I$1005,DATE('Settings'!$C$9,4,1)))</f>
        <v/>
      </c>
      <c r="G42" s="78">
        <f>IF($B42="","",SUMIFS('Transactions'!$G$6:$G$1005,'Transactions'!$D$6:$D$1005,"Expense",'Transactions'!$E$6:$E$1005,$B42,'Transactions'!$I$6:$I$1005,DATE('Settings'!$C$9,5,1)))</f>
        <v/>
      </c>
      <c r="H42" s="78">
        <f>IF($B42="","",SUMIFS('Transactions'!$G$6:$G$1005,'Transactions'!$D$6:$D$1005,"Expense",'Transactions'!$E$6:$E$1005,$B42,'Transactions'!$I$6:$I$1005,DATE('Settings'!$C$9,6,1)))</f>
        <v/>
      </c>
      <c r="I42" s="78">
        <f>IF($B42="","",SUMIFS('Transactions'!$G$6:$G$1005,'Transactions'!$D$6:$D$1005,"Expense",'Transactions'!$E$6:$E$1005,$B42,'Transactions'!$I$6:$I$1005,DATE('Settings'!$C$9,7,1)))</f>
        <v/>
      </c>
      <c r="J42" s="78">
        <f>IF($B42="","",SUMIFS('Transactions'!$G$6:$G$1005,'Transactions'!$D$6:$D$1005,"Expense",'Transactions'!$E$6:$E$1005,$B42,'Transactions'!$I$6:$I$1005,DATE('Settings'!$C$9,8,1)))</f>
        <v/>
      </c>
      <c r="K42" s="78">
        <f>IF($B42="","",SUMIFS('Transactions'!$G$6:$G$1005,'Transactions'!$D$6:$D$1005,"Expense",'Transactions'!$E$6:$E$1005,$B42,'Transactions'!$I$6:$I$1005,DATE('Settings'!$C$9,9,1)))</f>
        <v/>
      </c>
      <c r="L42" s="78">
        <f>IF($B42="","",SUMIFS('Transactions'!$G$6:$G$1005,'Transactions'!$D$6:$D$1005,"Expense",'Transactions'!$E$6:$E$1005,$B42,'Transactions'!$I$6:$I$1005,DATE('Settings'!$C$9,10,1)))</f>
        <v/>
      </c>
      <c r="M42" s="78">
        <f>IF($B42="","",SUMIFS('Transactions'!$G$6:$G$1005,'Transactions'!$D$6:$D$1005,"Expense",'Transactions'!$E$6:$E$1005,$B42,'Transactions'!$I$6:$I$1005,DATE('Settings'!$C$9,11,1)))</f>
        <v/>
      </c>
      <c r="N42" s="78">
        <f>IF($B42="","",SUMIFS('Transactions'!$G$6:$G$1005,'Transactions'!$D$6:$D$1005,"Expense",'Transactions'!$E$6:$E$1005,$B42,'Transactions'!$I$6:$I$1005,DATE('Settings'!$C$9,12,1)))</f>
        <v/>
      </c>
      <c r="O42" s="75">
        <f>SUM(C42:N42)</f>
        <v/>
      </c>
    </row>
    <row r="43" ht="20" customHeight="1">
      <c r="B43" s="73">
        <f>B22</f>
        <v/>
      </c>
      <c r="C43" s="78">
        <f>IF($B43="","",SUMIFS('Transactions'!$G$6:$G$1005,'Transactions'!$D$6:$D$1005,"Expense",'Transactions'!$E$6:$E$1005,$B43,'Transactions'!$I$6:$I$1005,DATE('Settings'!$C$9,1,1)))</f>
        <v/>
      </c>
      <c r="D43" s="78">
        <f>IF($B43="","",SUMIFS('Transactions'!$G$6:$G$1005,'Transactions'!$D$6:$D$1005,"Expense",'Transactions'!$E$6:$E$1005,$B43,'Transactions'!$I$6:$I$1005,DATE('Settings'!$C$9,2,1)))</f>
        <v/>
      </c>
      <c r="E43" s="78">
        <f>IF($B43="","",SUMIFS('Transactions'!$G$6:$G$1005,'Transactions'!$D$6:$D$1005,"Expense",'Transactions'!$E$6:$E$1005,$B43,'Transactions'!$I$6:$I$1005,DATE('Settings'!$C$9,3,1)))</f>
        <v/>
      </c>
      <c r="F43" s="78">
        <f>IF($B43="","",SUMIFS('Transactions'!$G$6:$G$1005,'Transactions'!$D$6:$D$1005,"Expense",'Transactions'!$E$6:$E$1005,$B43,'Transactions'!$I$6:$I$1005,DATE('Settings'!$C$9,4,1)))</f>
        <v/>
      </c>
      <c r="G43" s="78">
        <f>IF($B43="","",SUMIFS('Transactions'!$G$6:$G$1005,'Transactions'!$D$6:$D$1005,"Expense",'Transactions'!$E$6:$E$1005,$B43,'Transactions'!$I$6:$I$1005,DATE('Settings'!$C$9,5,1)))</f>
        <v/>
      </c>
      <c r="H43" s="78">
        <f>IF($B43="","",SUMIFS('Transactions'!$G$6:$G$1005,'Transactions'!$D$6:$D$1005,"Expense",'Transactions'!$E$6:$E$1005,$B43,'Transactions'!$I$6:$I$1005,DATE('Settings'!$C$9,6,1)))</f>
        <v/>
      </c>
      <c r="I43" s="78">
        <f>IF($B43="","",SUMIFS('Transactions'!$G$6:$G$1005,'Transactions'!$D$6:$D$1005,"Expense",'Transactions'!$E$6:$E$1005,$B43,'Transactions'!$I$6:$I$1005,DATE('Settings'!$C$9,7,1)))</f>
        <v/>
      </c>
      <c r="J43" s="78">
        <f>IF($B43="","",SUMIFS('Transactions'!$G$6:$G$1005,'Transactions'!$D$6:$D$1005,"Expense",'Transactions'!$E$6:$E$1005,$B43,'Transactions'!$I$6:$I$1005,DATE('Settings'!$C$9,8,1)))</f>
        <v/>
      </c>
      <c r="K43" s="78">
        <f>IF($B43="","",SUMIFS('Transactions'!$G$6:$G$1005,'Transactions'!$D$6:$D$1005,"Expense",'Transactions'!$E$6:$E$1005,$B43,'Transactions'!$I$6:$I$1005,DATE('Settings'!$C$9,9,1)))</f>
        <v/>
      </c>
      <c r="L43" s="78">
        <f>IF($B43="","",SUMIFS('Transactions'!$G$6:$G$1005,'Transactions'!$D$6:$D$1005,"Expense",'Transactions'!$E$6:$E$1005,$B43,'Transactions'!$I$6:$I$1005,DATE('Settings'!$C$9,10,1)))</f>
        <v/>
      </c>
      <c r="M43" s="78">
        <f>IF($B43="","",SUMIFS('Transactions'!$G$6:$G$1005,'Transactions'!$D$6:$D$1005,"Expense",'Transactions'!$E$6:$E$1005,$B43,'Transactions'!$I$6:$I$1005,DATE('Settings'!$C$9,11,1)))</f>
        <v/>
      </c>
      <c r="N43" s="78">
        <f>IF($B43="","",SUMIFS('Transactions'!$G$6:$G$1005,'Transactions'!$D$6:$D$1005,"Expense",'Transactions'!$E$6:$E$1005,$B43,'Transactions'!$I$6:$I$1005,DATE('Settings'!$C$9,12,1)))</f>
        <v/>
      </c>
      <c r="O43" s="75">
        <f>SUM(C43:N43)</f>
        <v/>
      </c>
    </row>
    <row r="44" ht="20" customHeight="1">
      <c r="B44" s="73">
        <f>B23</f>
        <v/>
      </c>
      <c r="C44" s="78">
        <f>IF($B44="","",SUMIFS('Transactions'!$G$6:$G$1005,'Transactions'!$D$6:$D$1005,"Expense",'Transactions'!$E$6:$E$1005,$B44,'Transactions'!$I$6:$I$1005,DATE('Settings'!$C$9,1,1)))</f>
        <v/>
      </c>
      <c r="D44" s="78">
        <f>IF($B44="","",SUMIFS('Transactions'!$G$6:$G$1005,'Transactions'!$D$6:$D$1005,"Expense",'Transactions'!$E$6:$E$1005,$B44,'Transactions'!$I$6:$I$1005,DATE('Settings'!$C$9,2,1)))</f>
        <v/>
      </c>
      <c r="E44" s="78">
        <f>IF($B44="","",SUMIFS('Transactions'!$G$6:$G$1005,'Transactions'!$D$6:$D$1005,"Expense",'Transactions'!$E$6:$E$1005,$B44,'Transactions'!$I$6:$I$1005,DATE('Settings'!$C$9,3,1)))</f>
        <v/>
      </c>
      <c r="F44" s="78">
        <f>IF($B44="","",SUMIFS('Transactions'!$G$6:$G$1005,'Transactions'!$D$6:$D$1005,"Expense",'Transactions'!$E$6:$E$1005,$B44,'Transactions'!$I$6:$I$1005,DATE('Settings'!$C$9,4,1)))</f>
        <v/>
      </c>
      <c r="G44" s="78">
        <f>IF($B44="","",SUMIFS('Transactions'!$G$6:$G$1005,'Transactions'!$D$6:$D$1005,"Expense",'Transactions'!$E$6:$E$1005,$B44,'Transactions'!$I$6:$I$1005,DATE('Settings'!$C$9,5,1)))</f>
        <v/>
      </c>
      <c r="H44" s="78">
        <f>IF($B44="","",SUMIFS('Transactions'!$G$6:$G$1005,'Transactions'!$D$6:$D$1005,"Expense",'Transactions'!$E$6:$E$1005,$B44,'Transactions'!$I$6:$I$1005,DATE('Settings'!$C$9,6,1)))</f>
        <v/>
      </c>
      <c r="I44" s="78">
        <f>IF($B44="","",SUMIFS('Transactions'!$G$6:$G$1005,'Transactions'!$D$6:$D$1005,"Expense",'Transactions'!$E$6:$E$1005,$B44,'Transactions'!$I$6:$I$1005,DATE('Settings'!$C$9,7,1)))</f>
        <v/>
      </c>
      <c r="J44" s="78">
        <f>IF($B44="","",SUMIFS('Transactions'!$G$6:$G$1005,'Transactions'!$D$6:$D$1005,"Expense",'Transactions'!$E$6:$E$1005,$B44,'Transactions'!$I$6:$I$1005,DATE('Settings'!$C$9,8,1)))</f>
        <v/>
      </c>
      <c r="K44" s="78">
        <f>IF($B44="","",SUMIFS('Transactions'!$G$6:$G$1005,'Transactions'!$D$6:$D$1005,"Expense",'Transactions'!$E$6:$E$1005,$B44,'Transactions'!$I$6:$I$1005,DATE('Settings'!$C$9,9,1)))</f>
        <v/>
      </c>
      <c r="L44" s="78">
        <f>IF($B44="","",SUMIFS('Transactions'!$G$6:$G$1005,'Transactions'!$D$6:$D$1005,"Expense",'Transactions'!$E$6:$E$1005,$B44,'Transactions'!$I$6:$I$1005,DATE('Settings'!$C$9,10,1)))</f>
        <v/>
      </c>
      <c r="M44" s="78">
        <f>IF($B44="","",SUMIFS('Transactions'!$G$6:$G$1005,'Transactions'!$D$6:$D$1005,"Expense",'Transactions'!$E$6:$E$1005,$B44,'Transactions'!$I$6:$I$1005,DATE('Settings'!$C$9,11,1)))</f>
        <v/>
      </c>
      <c r="N44" s="78">
        <f>IF($B44="","",SUMIFS('Transactions'!$G$6:$G$1005,'Transactions'!$D$6:$D$1005,"Expense",'Transactions'!$E$6:$E$1005,$B44,'Transactions'!$I$6:$I$1005,DATE('Settings'!$C$9,12,1)))</f>
        <v/>
      </c>
      <c r="O44" s="75">
        <f>SUM(C44:N44)</f>
        <v/>
      </c>
    </row>
    <row r="45">
      <c r="B45" s="76" t="inlineStr">
        <is>
          <t>Total actual expenses</t>
        </is>
      </c>
      <c r="C45" s="77">
        <f>SUM(C29:C44)</f>
        <v/>
      </c>
      <c r="D45" s="77">
        <f>SUM(D29:D44)</f>
        <v/>
      </c>
      <c r="E45" s="77">
        <f>SUM(E29:E44)</f>
        <v/>
      </c>
      <c r="F45" s="77">
        <f>SUM(F29:F44)</f>
        <v/>
      </c>
      <c r="G45" s="77">
        <f>SUM(G29:G44)</f>
        <v/>
      </c>
      <c r="H45" s="77">
        <f>SUM(H29:H44)</f>
        <v/>
      </c>
      <c r="I45" s="77">
        <f>SUM(I29:I44)</f>
        <v/>
      </c>
      <c r="J45" s="77">
        <f>SUM(J29:J44)</f>
        <v/>
      </c>
      <c r="K45" s="77">
        <f>SUM(K29:K44)</f>
        <v/>
      </c>
      <c r="L45" s="77">
        <f>SUM(L29:L44)</f>
        <v/>
      </c>
      <c r="M45" s="77">
        <f>SUM(M29:M44)</f>
        <v/>
      </c>
      <c r="N45" s="77">
        <f>SUM(N29:N44)</f>
        <v/>
      </c>
      <c r="O45" s="77">
        <f>SUM(C45:N45)</f>
        <v/>
      </c>
    </row>
    <row r="46">
      <c r="B46" s="76" t="inlineStr">
        <is>
          <t>Actual income</t>
        </is>
      </c>
      <c r="C46" s="77">
        <f>SUMIFS('Transactions'!$G$6:$G$1005,'Transactions'!$D$6:$D$1005,"Income",'Transactions'!$I$6:$I$1005,DATE('Settings'!$C$9,1,1))</f>
        <v/>
      </c>
      <c r="D46" s="77">
        <f>SUMIFS('Transactions'!$G$6:$G$1005,'Transactions'!$D$6:$D$1005,"Income",'Transactions'!$I$6:$I$1005,DATE('Settings'!$C$9,2,1))</f>
        <v/>
      </c>
      <c r="E46" s="77">
        <f>SUMIFS('Transactions'!$G$6:$G$1005,'Transactions'!$D$6:$D$1005,"Income",'Transactions'!$I$6:$I$1005,DATE('Settings'!$C$9,3,1))</f>
        <v/>
      </c>
      <c r="F46" s="77">
        <f>SUMIFS('Transactions'!$G$6:$G$1005,'Transactions'!$D$6:$D$1005,"Income",'Transactions'!$I$6:$I$1005,DATE('Settings'!$C$9,4,1))</f>
        <v/>
      </c>
      <c r="G46" s="77">
        <f>SUMIFS('Transactions'!$G$6:$G$1005,'Transactions'!$D$6:$D$1005,"Income",'Transactions'!$I$6:$I$1005,DATE('Settings'!$C$9,5,1))</f>
        <v/>
      </c>
      <c r="H46" s="77">
        <f>SUMIFS('Transactions'!$G$6:$G$1005,'Transactions'!$D$6:$D$1005,"Income",'Transactions'!$I$6:$I$1005,DATE('Settings'!$C$9,6,1))</f>
        <v/>
      </c>
      <c r="I46" s="77">
        <f>SUMIFS('Transactions'!$G$6:$G$1005,'Transactions'!$D$6:$D$1005,"Income",'Transactions'!$I$6:$I$1005,DATE('Settings'!$C$9,7,1))</f>
        <v/>
      </c>
      <c r="J46" s="77">
        <f>SUMIFS('Transactions'!$G$6:$G$1005,'Transactions'!$D$6:$D$1005,"Income",'Transactions'!$I$6:$I$1005,DATE('Settings'!$C$9,8,1))</f>
        <v/>
      </c>
      <c r="K46" s="77">
        <f>SUMIFS('Transactions'!$G$6:$G$1005,'Transactions'!$D$6:$D$1005,"Income",'Transactions'!$I$6:$I$1005,DATE('Settings'!$C$9,9,1))</f>
        <v/>
      </c>
      <c r="L46" s="77">
        <f>SUMIFS('Transactions'!$G$6:$G$1005,'Transactions'!$D$6:$D$1005,"Income",'Transactions'!$I$6:$I$1005,DATE('Settings'!$C$9,10,1))</f>
        <v/>
      </c>
      <c r="M46" s="77">
        <f>SUMIFS('Transactions'!$G$6:$G$1005,'Transactions'!$D$6:$D$1005,"Income",'Transactions'!$I$6:$I$1005,DATE('Settings'!$C$9,11,1))</f>
        <v/>
      </c>
      <c r="N46" s="77">
        <f>SUMIFS('Transactions'!$G$6:$G$1005,'Transactions'!$D$6:$D$1005,"Income",'Transactions'!$I$6:$I$1005,DATE('Settings'!$C$9,12,1))</f>
        <v/>
      </c>
      <c r="O46" s="77">
        <f>SUM(C46:N46)</f>
        <v/>
      </c>
    </row>
    <row r="48" ht="24" customHeight="1">
      <c r="B48" s="36" t="inlineStr">
        <is>
          <t>3 · VARIANCE  (budget minus actual · green = under budget, red = over)</t>
        </is>
      </c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</row>
    <row r="49">
      <c r="B49" s="72" t="inlineStr">
        <is>
          <t>Category</t>
        </is>
      </c>
      <c r="C49" s="64" t="inlineStr">
        <is>
          <t>Jan</t>
        </is>
      </c>
      <c r="D49" s="64" t="inlineStr">
        <is>
          <t>Feb</t>
        </is>
      </c>
      <c r="E49" s="64" t="inlineStr">
        <is>
          <t>Mar</t>
        </is>
      </c>
      <c r="F49" s="64" t="inlineStr">
        <is>
          <t>Apr</t>
        </is>
      </c>
      <c r="G49" s="64" t="inlineStr">
        <is>
          <t>May</t>
        </is>
      </c>
      <c r="H49" s="64" t="inlineStr">
        <is>
          <t>Jun</t>
        </is>
      </c>
      <c r="I49" s="64" t="inlineStr">
        <is>
          <t>Jul</t>
        </is>
      </c>
      <c r="J49" s="64" t="inlineStr">
        <is>
          <t>Aug</t>
        </is>
      </c>
      <c r="K49" s="64" t="inlineStr">
        <is>
          <t>Sep</t>
        </is>
      </c>
      <c r="L49" s="64" t="inlineStr">
        <is>
          <t>Oct</t>
        </is>
      </c>
      <c r="M49" s="64" t="inlineStr">
        <is>
          <t>Nov</t>
        </is>
      </c>
      <c r="N49" s="64" t="inlineStr">
        <is>
          <t>Dec</t>
        </is>
      </c>
      <c r="O49" s="64" t="inlineStr">
        <is>
          <t>Year</t>
        </is>
      </c>
    </row>
    <row r="50" ht="20" customHeight="1">
      <c r="B50" s="73">
        <f>B8</f>
        <v/>
      </c>
      <c r="C50" s="79">
        <f>IF($B50="","",C8-C29)</f>
        <v/>
      </c>
      <c r="D50" s="79">
        <f>IF($B50="","",D8-D29)</f>
        <v/>
      </c>
      <c r="E50" s="79">
        <f>IF($B50="","",E8-E29)</f>
        <v/>
      </c>
      <c r="F50" s="79">
        <f>IF($B50="","",F8-F29)</f>
        <v/>
      </c>
      <c r="G50" s="79">
        <f>IF($B50="","",G8-G29)</f>
        <v/>
      </c>
      <c r="H50" s="79">
        <f>IF($B50="","",H8-H29)</f>
        <v/>
      </c>
      <c r="I50" s="79">
        <f>IF($B50="","",I8-I29)</f>
        <v/>
      </c>
      <c r="J50" s="79">
        <f>IF($B50="","",J8-J29)</f>
        <v/>
      </c>
      <c r="K50" s="79">
        <f>IF($B50="","",K8-K29)</f>
        <v/>
      </c>
      <c r="L50" s="79">
        <f>IF($B50="","",L8-L29)</f>
        <v/>
      </c>
      <c r="M50" s="79">
        <f>IF($B50="","",M8-M29)</f>
        <v/>
      </c>
      <c r="N50" s="79">
        <f>IF($B50="","",N8-N29)</f>
        <v/>
      </c>
      <c r="O50" s="80">
        <f>IF($B50="","",O8-O29)</f>
        <v/>
      </c>
    </row>
    <row r="51" ht="20" customHeight="1">
      <c r="B51" s="73">
        <f>B9</f>
        <v/>
      </c>
      <c r="C51" s="79">
        <f>IF($B51="","",C9-C30)</f>
        <v/>
      </c>
      <c r="D51" s="79">
        <f>IF($B51="","",D9-D30)</f>
        <v/>
      </c>
      <c r="E51" s="79">
        <f>IF($B51="","",E9-E30)</f>
        <v/>
      </c>
      <c r="F51" s="79">
        <f>IF($B51="","",F9-F30)</f>
        <v/>
      </c>
      <c r="G51" s="79">
        <f>IF($B51="","",G9-G30)</f>
        <v/>
      </c>
      <c r="H51" s="79">
        <f>IF($B51="","",H9-H30)</f>
        <v/>
      </c>
      <c r="I51" s="79">
        <f>IF($B51="","",I9-I30)</f>
        <v/>
      </c>
      <c r="J51" s="79">
        <f>IF($B51="","",J9-J30)</f>
        <v/>
      </c>
      <c r="K51" s="79">
        <f>IF($B51="","",K9-K30)</f>
        <v/>
      </c>
      <c r="L51" s="79">
        <f>IF($B51="","",L9-L30)</f>
        <v/>
      </c>
      <c r="M51" s="79">
        <f>IF($B51="","",M9-M30)</f>
        <v/>
      </c>
      <c r="N51" s="79">
        <f>IF($B51="","",N9-N30)</f>
        <v/>
      </c>
      <c r="O51" s="80">
        <f>IF($B51="","",O9-O30)</f>
        <v/>
      </c>
    </row>
    <row r="52" ht="20" customHeight="1">
      <c r="B52" s="73">
        <f>B10</f>
        <v/>
      </c>
      <c r="C52" s="79">
        <f>IF($B52="","",C10-C31)</f>
        <v/>
      </c>
      <c r="D52" s="79">
        <f>IF($B52="","",D10-D31)</f>
        <v/>
      </c>
      <c r="E52" s="79">
        <f>IF($B52="","",E10-E31)</f>
        <v/>
      </c>
      <c r="F52" s="79">
        <f>IF($B52="","",F10-F31)</f>
        <v/>
      </c>
      <c r="G52" s="79">
        <f>IF($B52="","",G10-G31)</f>
        <v/>
      </c>
      <c r="H52" s="79">
        <f>IF($B52="","",H10-H31)</f>
        <v/>
      </c>
      <c r="I52" s="79">
        <f>IF($B52="","",I10-I31)</f>
        <v/>
      </c>
      <c r="J52" s="79">
        <f>IF($B52="","",J10-J31)</f>
        <v/>
      </c>
      <c r="K52" s="79">
        <f>IF($B52="","",K10-K31)</f>
        <v/>
      </c>
      <c r="L52" s="79">
        <f>IF($B52="","",L10-L31)</f>
        <v/>
      </c>
      <c r="M52" s="79">
        <f>IF($B52="","",M10-M31)</f>
        <v/>
      </c>
      <c r="N52" s="79">
        <f>IF($B52="","",N10-N31)</f>
        <v/>
      </c>
      <c r="O52" s="80">
        <f>IF($B52="","",O10-O31)</f>
        <v/>
      </c>
    </row>
    <row r="53" ht="20" customHeight="1">
      <c r="B53" s="73">
        <f>B11</f>
        <v/>
      </c>
      <c r="C53" s="79">
        <f>IF($B53="","",C11-C32)</f>
        <v/>
      </c>
      <c r="D53" s="79">
        <f>IF($B53="","",D11-D32)</f>
        <v/>
      </c>
      <c r="E53" s="79">
        <f>IF($B53="","",E11-E32)</f>
        <v/>
      </c>
      <c r="F53" s="79">
        <f>IF($B53="","",F11-F32)</f>
        <v/>
      </c>
      <c r="G53" s="79">
        <f>IF($B53="","",G11-G32)</f>
        <v/>
      </c>
      <c r="H53" s="79">
        <f>IF($B53="","",H11-H32)</f>
        <v/>
      </c>
      <c r="I53" s="79">
        <f>IF($B53="","",I11-I32)</f>
        <v/>
      </c>
      <c r="J53" s="79">
        <f>IF($B53="","",J11-J32)</f>
        <v/>
      </c>
      <c r="K53" s="79">
        <f>IF($B53="","",K11-K32)</f>
        <v/>
      </c>
      <c r="L53" s="79">
        <f>IF($B53="","",L11-L32)</f>
        <v/>
      </c>
      <c r="M53" s="79">
        <f>IF($B53="","",M11-M32)</f>
        <v/>
      </c>
      <c r="N53" s="79">
        <f>IF($B53="","",N11-N32)</f>
        <v/>
      </c>
      <c r="O53" s="80">
        <f>IF($B53="","",O11-O32)</f>
        <v/>
      </c>
    </row>
    <row r="54" ht="20" customHeight="1">
      <c r="B54" s="73">
        <f>B12</f>
        <v/>
      </c>
      <c r="C54" s="79">
        <f>IF($B54="","",C12-C33)</f>
        <v/>
      </c>
      <c r="D54" s="79">
        <f>IF($B54="","",D12-D33)</f>
        <v/>
      </c>
      <c r="E54" s="79">
        <f>IF($B54="","",E12-E33)</f>
        <v/>
      </c>
      <c r="F54" s="79">
        <f>IF($B54="","",F12-F33)</f>
        <v/>
      </c>
      <c r="G54" s="79">
        <f>IF($B54="","",G12-G33)</f>
        <v/>
      </c>
      <c r="H54" s="79">
        <f>IF($B54="","",H12-H33)</f>
        <v/>
      </c>
      <c r="I54" s="79">
        <f>IF($B54="","",I12-I33)</f>
        <v/>
      </c>
      <c r="J54" s="79">
        <f>IF($B54="","",J12-J33)</f>
        <v/>
      </c>
      <c r="K54" s="79">
        <f>IF($B54="","",K12-K33)</f>
        <v/>
      </c>
      <c r="L54" s="79">
        <f>IF($B54="","",L12-L33)</f>
        <v/>
      </c>
      <c r="M54" s="79">
        <f>IF($B54="","",M12-M33)</f>
        <v/>
      </c>
      <c r="N54" s="79">
        <f>IF($B54="","",N12-N33)</f>
        <v/>
      </c>
      <c r="O54" s="80">
        <f>IF($B54="","",O12-O33)</f>
        <v/>
      </c>
    </row>
    <row r="55" ht="20" customHeight="1">
      <c r="B55" s="73">
        <f>B13</f>
        <v/>
      </c>
      <c r="C55" s="79">
        <f>IF($B55="","",C13-C34)</f>
        <v/>
      </c>
      <c r="D55" s="79">
        <f>IF($B55="","",D13-D34)</f>
        <v/>
      </c>
      <c r="E55" s="79">
        <f>IF($B55="","",E13-E34)</f>
        <v/>
      </c>
      <c r="F55" s="79">
        <f>IF($B55="","",F13-F34)</f>
        <v/>
      </c>
      <c r="G55" s="79">
        <f>IF($B55="","",G13-G34)</f>
        <v/>
      </c>
      <c r="H55" s="79">
        <f>IF($B55="","",H13-H34)</f>
        <v/>
      </c>
      <c r="I55" s="79">
        <f>IF($B55="","",I13-I34)</f>
        <v/>
      </c>
      <c r="J55" s="79">
        <f>IF($B55="","",J13-J34)</f>
        <v/>
      </c>
      <c r="K55" s="79">
        <f>IF($B55="","",K13-K34)</f>
        <v/>
      </c>
      <c r="L55" s="79">
        <f>IF($B55="","",L13-L34)</f>
        <v/>
      </c>
      <c r="M55" s="79">
        <f>IF($B55="","",M13-M34)</f>
        <v/>
      </c>
      <c r="N55" s="79">
        <f>IF($B55="","",N13-N34)</f>
        <v/>
      </c>
      <c r="O55" s="80">
        <f>IF($B55="","",O13-O34)</f>
        <v/>
      </c>
    </row>
    <row r="56" ht="20" customHeight="1">
      <c r="B56" s="73">
        <f>B14</f>
        <v/>
      </c>
      <c r="C56" s="79">
        <f>IF($B56="","",C14-C35)</f>
        <v/>
      </c>
      <c r="D56" s="79">
        <f>IF($B56="","",D14-D35)</f>
        <v/>
      </c>
      <c r="E56" s="79">
        <f>IF($B56="","",E14-E35)</f>
        <v/>
      </c>
      <c r="F56" s="79">
        <f>IF($B56="","",F14-F35)</f>
        <v/>
      </c>
      <c r="G56" s="79">
        <f>IF($B56="","",G14-G35)</f>
        <v/>
      </c>
      <c r="H56" s="79">
        <f>IF($B56="","",H14-H35)</f>
        <v/>
      </c>
      <c r="I56" s="79">
        <f>IF($B56="","",I14-I35)</f>
        <v/>
      </c>
      <c r="J56" s="79">
        <f>IF($B56="","",J14-J35)</f>
        <v/>
      </c>
      <c r="K56" s="79">
        <f>IF($B56="","",K14-K35)</f>
        <v/>
      </c>
      <c r="L56" s="79">
        <f>IF($B56="","",L14-L35)</f>
        <v/>
      </c>
      <c r="M56" s="79">
        <f>IF($B56="","",M14-M35)</f>
        <v/>
      </c>
      <c r="N56" s="79">
        <f>IF($B56="","",N14-N35)</f>
        <v/>
      </c>
      <c r="O56" s="80">
        <f>IF($B56="","",O14-O35)</f>
        <v/>
      </c>
    </row>
    <row r="57" ht="20" customHeight="1">
      <c r="B57" s="73">
        <f>B15</f>
        <v/>
      </c>
      <c r="C57" s="79">
        <f>IF($B57="","",C15-C36)</f>
        <v/>
      </c>
      <c r="D57" s="79">
        <f>IF($B57="","",D15-D36)</f>
        <v/>
      </c>
      <c r="E57" s="79">
        <f>IF($B57="","",E15-E36)</f>
        <v/>
      </c>
      <c r="F57" s="79">
        <f>IF($B57="","",F15-F36)</f>
        <v/>
      </c>
      <c r="G57" s="79">
        <f>IF($B57="","",G15-G36)</f>
        <v/>
      </c>
      <c r="H57" s="79">
        <f>IF($B57="","",H15-H36)</f>
        <v/>
      </c>
      <c r="I57" s="79">
        <f>IF($B57="","",I15-I36)</f>
        <v/>
      </c>
      <c r="J57" s="79">
        <f>IF($B57="","",J15-J36)</f>
        <v/>
      </c>
      <c r="K57" s="79">
        <f>IF($B57="","",K15-K36)</f>
        <v/>
      </c>
      <c r="L57" s="79">
        <f>IF($B57="","",L15-L36)</f>
        <v/>
      </c>
      <c r="M57" s="79">
        <f>IF($B57="","",M15-M36)</f>
        <v/>
      </c>
      <c r="N57" s="79">
        <f>IF($B57="","",N15-N36)</f>
        <v/>
      </c>
      <c r="O57" s="80">
        <f>IF($B57="","",O15-O36)</f>
        <v/>
      </c>
    </row>
    <row r="58" ht="20" customHeight="1">
      <c r="B58" s="73">
        <f>B16</f>
        <v/>
      </c>
      <c r="C58" s="79">
        <f>IF($B58="","",C16-C37)</f>
        <v/>
      </c>
      <c r="D58" s="79">
        <f>IF($B58="","",D16-D37)</f>
        <v/>
      </c>
      <c r="E58" s="79">
        <f>IF($B58="","",E16-E37)</f>
        <v/>
      </c>
      <c r="F58" s="79">
        <f>IF($B58="","",F16-F37)</f>
        <v/>
      </c>
      <c r="G58" s="79">
        <f>IF($B58="","",G16-G37)</f>
        <v/>
      </c>
      <c r="H58" s="79">
        <f>IF($B58="","",H16-H37)</f>
        <v/>
      </c>
      <c r="I58" s="79">
        <f>IF($B58="","",I16-I37)</f>
        <v/>
      </c>
      <c r="J58" s="79">
        <f>IF($B58="","",J16-J37)</f>
        <v/>
      </c>
      <c r="K58" s="79">
        <f>IF($B58="","",K16-K37)</f>
        <v/>
      </c>
      <c r="L58" s="79">
        <f>IF($B58="","",L16-L37)</f>
        <v/>
      </c>
      <c r="M58" s="79">
        <f>IF($B58="","",M16-M37)</f>
        <v/>
      </c>
      <c r="N58" s="79">
        <f>IF($B58="","",N16-N37)</f>
        <v/>
      </c>
      <c r="O58" s="80">
        <f>IF($B58="","",O16-O37)</f>
        <v/>
      </c>
    </row>
    <row r="59" ht="20" customHeight="1">
      <c r="B59" s="73">
        <f>B17</f>
        <v/>
      </c>
      <c r="C59" s="79">
        <f>IF($B59="","",C17-C38)</f>
        <v/>
      </c>
      <c r="D59" s="79">
        <f>IF($B59="","",D17-D38)</f>
        <v/>
      </c>
      <c r="E59" s="79">
        <f>IF($B59="","",E17-E38)</f>
        <v/>
      </c>
      <c r="F59" s="79">
        <f>IF($B59="","",F17-F38)</f>
        <v/>
      </c>
      <c r="G59" s="79">
        <f>IF($B59="","",G17-G38)</f>
        <v/>
      </c>
      <c r="H59" s="79">
        <f>IF($B59="","",H17-H38)</f>
        <v/>
      </c>
      <c r="I59" s="79">
        <f>IF($B59="","",I17-I38)</f>
        <v/>
      </c>
      <c r="J59" s="79">
        <f>IF($B59="","",J17-J38)</f>
        <v/>
      </c>
      <c r="K59" s="79">
        <f>IF($B59="","",K17-K38)</f>
        <v/>
      </c>
      <c r="L59" s="79">
        <f>IF($B59="","",L17-L38)</f>
        <v/>
      </c>
      <c r="M59" s="79">
        <f>IF($B59="","",M17-M38)</f>
        <v/>
      </c>
      <c r="N59" s="79">
        <f>IF($B59="","",N17-N38)</f>
        <v/>
      </c>
      <c r="O59" s="80">
        <f>IF($B59="","",O17-O38)</f>
        <v/>
      </c>
    </row>
    <row r="60" ht="20" customHeight="1">
      <c r="B60" s="73">
        <f>B18</f>
        <v/>
      </c>
      <c r="C60" s="79">
        <f>IF($B60="","",C18-C39)</f>
        <v/>
      </c>
      <c r="D60" s="79">
        <f>IF($B60="","",D18-D39)</f>
        <v/>
      </c>
      <c r="E60" s="79">
        <f>IF($B60="","",E18-E39)</f>
        <v/>
      </c>
      <c r="F60" s="79">
        <f>IF($B60="","",F18-F39)</f>
        <v/>
      </c>
      <c r="G60" s="79">
        <f>IF($B60="","",G18-G39)</f>
        <v/>
      </c>
      <c r="H60" s="79">
        <f>IF($B60="","",H18-H39)</f>
        <v/>
      </c>
      <c r="I60" s="79">
        <f>IF($B60="","",I18-I39)</f>
        <v/>
      </c>
      <c r="J60" s="79">
        <f>IF($B60="","",J18-J39)</f>
        <v/>
      </c>
      <c r="K60" s="79">
        <f>IF($B60="","",K18-K39)</f>
        <v/>
      </c>
      <c r="L60" s="79">
        <f>IF($B60="","",L18-L39)</f>
        <v/>
      </c>
      <c r="M60" s="79">
        <f>IF($B60="","",M18-M39)</f>
        <v/>
      </c>
      <c r="N60" s="79">
        <f>IF($B60="","",N18-N39)</f>
        <v/>
      </c>
      <c r="O60" s="80">
        <f>IF($B60="","",O18-O39)</f>
        <v/>
      </c>
    </row>
    <row r="61" ht="20" customHeight="1">
      <c r="B61" s="73">
        <f>B19</f>
        <v/>
      </c>
      <c r="C61" s="79">
        <f>IF($B61="","",C19-C40)</f>
        <v/>
      </c>
      <c r="D61" s="79">
        <f>IF($B61="","",D19-D40)</f>
        <v/>
      </c>
      <c r="E61" s="79">
        <f>IF($B61="","",E19-E40)</f>
        <v/>
      </c>
      <c r="F61" s="79">
        <f>IF($B61="","",F19-F40)</f>
        <v/>
      </c>
      <c r="G61" s="79">
        <f>IF($B61="","",G19-G40)</f>
        <v/>
      </c>
      <c r="H61" s="79">
        <f>IF($B61="","",H19-H40)</f>
        <v/>
      </c>
      <c r="I61" s="79">
        <f>IF($B61="","",I19-I40)</f>
        <v/>
      </c>
      <c r="J61" s="79">
        <f>IF($B61="","",J19-J40)</f>
        <v/>
      </c>
      <c r="K61" s="79">
        <f>IF($B61="","",K19-K40)</f>
        <v/>
      </c>
      <c r="L61" s="79">
        <f>IF($B61="","",L19-L40)</f>
        <v/>
      </c>
      <c r="M61" s="79">
        <f>IF($B61="","",M19-M40)</f>
        <v/>
      </c>
      <c r="N61" s="79">
        <f>IF($B61="","",N19-N40)</f>
        <v/>
      </c>
      <c r="O61" s="80">
        <f>IF($B61="","",O19-O40)</f>
        <v/>
      </c>
    </row>
    <row r="62" ht="20" customHeight="1">
      <c r="B62" s="73">
        <f>B20</f>
        <v/>
      </c>
      <c r="C62" s="79">
        <f>IF($B62="","",C20-C41)</f>
        <v/>
      </c>
      <c r="D62" s="79">
        <f>IF($B62="","",D20-D41)</f>
        <v/>
      </c>
      <c r="E62" s="79">
        <f>IF($B62="","",E20-E41)</f>
        <v/>
      </c>
      <c r="F62" s="79">
        <f>IF($B62="","",F20-F41)</f>
        <v/>
      </c>
      <c r="G62" s="79">
        <f>IF($B62="","",G20-G41)</f>
        <v/>
      </c>
      <c r="H62" s="79">
        <f>IF($B62="","",H20-H41)</f>
        <v/>
      </c>
      <c r="I62" s="79">
        <f>IF($B62="","",I20-I41)</f>
        <v/>
      </c>
      <c r="J62" s="79">
        <f>IF($B62="","",J20-J41)</f>
        <v/>
      </c>
      <c r="K62" s="79">
        <f>IF($B62="","",K20-K41)</f>
        <v/>
      </c>
      <c r="L62" s="79">
        <f>IF($B62="","",L20-L41)</f>
        <v/>
      </c>
      <c r="M62" s="79">
        <f>IF($B62="","",M20-M41)</f>
        <v/>
      </c>
      <c r="N62" s="79">
        <f>IF($B62="","",N20-N41)</f>
        <v/>
      </c>
      <c r="O62" s="80">
        <f>IF($B62="","",O20-O41)</f>
        <v/>
      </c>
    </row>
    <row r="63" ht="20" customHeight="1">
      <c r="B63" s="73">
        <f>B21</f>
        <v/>
      </c>
      <c r="C63" s="79">
        <f>IF($B63="","",C21-C42)</f>
        <v/>
      </c>
      <c r="D63" s="79">
        <f>IF($B63="","",D21-D42)</f>
        <v/>
      </c>
      <c r="E63" s="79">
        <f>IF($B63="","",E21-E42)</f>
        <v/>
      </c>
      <c r="F63" s="79">
        <f>IF($B63="","",F21-F42)</f>
        <v/>
      </c>
      <c r="G63" s="79">
        <f>IF($B63="","",G21-G42)</f>
        <v/>
      </c>
      <c r="H63" s="79">
        <f>IF($B63="","",H21-H42)</f>
        <v/>
      </c>
      <c r="I63" s="79">
        <f>IF($B63="","",I21-I42)</f>
        <v/>
      </c>
      <c r="J63" s="79">
        <f>IF($B63="","",J21-J42)</f>
        <v/>
      </c>
      <c r="K63" s="79">
        <f>IF($B63="","",K21-K42)</f>
        <v/>
      </c>
      <c r="L63" s="79">
        <f>IF($B63="","",L21-L42)</f>
        <v/>
      </c>
      <c r="M63" s="79">
        <f>IF($B63="","",M21-M42)</f>
        <v/>
      </c>
      <c r="N63" s="79">
        <f>IF($B63="","",N21-N42)</f>
        <v/>
      </c>
      <c r="O63" s="80">
        <f>IF($B63="","",O21-O42)</f>
        <v/>
      </c>
    </row>
    <row r="64" ht="20" customHeight="1">
      <c r="B64" s="73">
        <f>B22</f>
        <v/>
      </c>
      <c r="C64" s="79">
        <f>IF($B64="","",C22-C43)</f>
        <v/>
      </c>
      <c r="D64" s="79">
        <f>IF($B64="","",D22-D43)</f>
        <v/>
      </c>
      <c r="E64" s="79">
        <f>IF($B64="","",E22-E43)</f>
        <v/>
      </c>
      <c r="F64" s="79">
        <f>IF($B64="","",F22-F43)</f>
        <v/>
      </c>
      <c r="G64" s="79">
        <f>IF($B64="","",G22-G43)</f>
        <v/>
      </c>
      <c r="H64" s="79">
        <f>IF($B64="","",H22-H43)</f>
        <v/>
      </c>
      <c r="I64" s="79">
        <f>IF($B64="","",I22-I43)</f>
        <v/>
      </c>
      <c r="J64" s="79">
        <f>IF($B64="","",J22-J43)</f>
        <v/>
      </c>
      <c r="K64" s="79">
        <f>IF($B64="","",K22-K43)</f>
        <v/>
      </c>
      <c r="L64" s="79">
        <f>IF($B64="","",L22-L43)</f>
        <v/>
      </c>
      <c r="M64" s="79">
        <f>IF($B64="","",M22-M43)</f>
        <v/>
      </c>
      <c r="N64" s="79">
        <f>IF($B64="","",N22-N43)</f>
        <v/>
      </c>
      <c r="O64" s="80">
        <f>IF($B64="","",O22-O43)</f>
        <v/>
      </c>
    </row>
    <row r="65" ht="20" customHeight="1">
      <c r="B65" s="73">
        <f>B23</f>
        <v/>
      </c>
      <c r="C65" s="79">
        <f>IF($B65="","",C23-C44)</f>
        <v/>
      </c>
      <c r="D65" s="79">
        <f>IF($B65="","",D23-D44)</f>
        <v/>
      </c>
      <c r="E65" s="79">
        <f>IF($B65="","",E23-E44)</f>
        <v/>
      </c>
      <c r="F65" s="79">
        <f>IF($B65="","",F23-F44)</f>
        <v/>
      </c>
      <c r="G65" s="79">
        <f>IF($B65="","",G23-G44)</f>
        <v/>
      </c>
      <c r="H65" s="79">
        <f>IF($B65="","",H23-H44)</f>
        <v/>
      </c>
      <c r="I65" s="79">
        <f>IF($B65="","",I23-I44)</f>
        <v/>
      </c>
      <c r="J65" s="79">
        <f>IF($B65="","",J23-J44)</f>
        <v/>
      </c>
      <c r="K65" s="79">
        <f>IF($B65="","",K23-K44)</f>
        <v/>
      </c>
      <c r="L65" s="79">
        <f>IF($B65="","",L23-L44)</f>
        <v/>
      </c>
      <c r="M65" s="79">
        <f>IF($B65="","",M23-M44)</f>
        <v/>
      </c>
      <c r="N65" s="79">
        <f>IF($B65="","",N23-N44)</f>
        <v/>
      </c>
      <c r="O65" s="80">
        <f>IF($B65="","",O23-O44)</f>
        <v/>
      </c>
    </row>
    <row r="66">
      <c r="B66" s="76" t="inlineStr">
        <is>
          <t>Expenses variance</t>
        </is>
      </c>
      <c r="C66" s="81">
        <f>C24-C45</f>
        <v/>
      </c>
      <c r="D66" s="81">
        <f>D24-D45</f>
        <v/>
      </c>
      <c r="E66" s="81">
        <f>E24-E45</f>
        <v/>
      </c>
      <c r="F66" s="81">
        <f>F24-F45</f>
        <v/>
      </c>
      <c r="G66" s="81">
        <f>G24-G45</f>
        <v/>
      </c>
      <c r="H66" s="81">
        <f>H24-H45</f>
        <v/>
      </c>
      <c r="I66" s="81">
        <f>I24-I45</f>
        <v/>
      </c>
      <c r="J66" s="81">
        <f>J24-J45</f>
        <v/>
      </c>
      <c r="K66" s="81">
        <f>K24-K45</f>
        <v/>
      </c>
      <c r="L66" s="81">
        <f>L24-L45</f>
        <v/>
      </c>
      <c r="M66" s="81">
        <f>M24-M45</f>
        <v/>
      </c>
      <c r="N66" s="81">
        <f>N24-N45</f>
        <v/>
      </c>
      <c r="O66" s="81">
        <f>O24-O45</f>
        <v/>
      </c>
    </row>
    <row r="67">
      <c r="B67" s="76" t="inlineStr">
        <is>
          <t>Income variance</t>
        </is>
      </c>
      <c r="C67" s="81">
        <f>C46-C25</f>
        <v/>
      </c>
      <c r="D67" s="81">
        <f>D46-D25</f>
        <v/>
      </c>
      <c r="E67" s="81">
        <f>E46-E25</f>
        <v/>
      </c>
      <c r="F67" s="81">
        <f>F46-F25</f>
        <v/>
      </c>
      <c r="G67" s="81">
        <f>G46-G25</f>
        <v/>
      </c>
      <c r="H67" s="81">
        <f>H46-H25</f>
        <v/>
      </c>
      <c r="I67" s="81">
        <f>I46-I25</f>
        <v/>
      </c>
      <c r="J67" s="81">
        <f>J46-J25</f>
        <v/>
      </c>
      <c r="K67" s="81">
        <f>K46-K25</f>
        <v/>
      </c>
      <c r="L67" s="81">
        <f>L46-L25</f>
        <v/>
      </c>
      <c r="M67" s="81">
        <f>M46-M25</f>
        <v/>
      </c>
      <c r="N67" s="81">
        <f>N46-N25</f>
        <v/>
      </c>
      <c r="O67" s="81">
        <f>O46-O25</f>
        <v/>
      </c>
    </row>
  </sheetData>
  <mergeCells count="4">
    <mergeCell ref="B27:O27"/>
    <mergeCell ref="B6:O6"/>
    <mergeCell ref="N2:O2"/>
    <mergeCell ref="B48:O48"/>
  </mergeCells>
  <conditionalFormatting sqref="C50:O67">
    <cfRule type="cellIs" priority="1" operator="lessThan" dxfId="4">
      <formula>0</formula>
    </cfRule>
    <cfRule type="cellIs" priority="2" operator="greaterThan" dxfId="5">
      <formula>0</formula>
    </cfRule>
  </conditionalFormatting>
  <hyperlinks>
    <hyperlink ref="N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T20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3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2" customWidth="1" min="20" max="20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30" t="inlineStr">
        <is>
          <t>Year overview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31" t="inlineStr">
        <is>
          <t>← Accueil</t>
        </is>
      </c>
      <c r="S2" s="1" t="n"/>
      <c r="T2" s="1" t="n"/>
    </row>
    <row r="3" ht="18" customHeight="1">
      <c r="A3" s="1" t="n"/>
      <c r="B3" s="4" t="inlineStr">
        <is>
          <t>Month by month: income, spending, savings and how you compare to your plan.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</row>
    <row r="6" ht="24" customHeight="1">
      <c r="B6" s="17" t="inlineStr">
        <is>
          <t>12-MONTH SUMMARY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</row>
    <row r="7" ht="32" customHeight="1">
      <c r="B7" s="64" t="inlineStr">
        <is>
          <t>Month</t>
        </is>
      </c>
      <c r="C7" s="64" t="inlineStr">
        <is>
          <t>Income</t>
        </is>
      </c>
      <c r="D7" s="64" t="inlineStr">
        <is>
          <t>Expenses</t>
        </is>
      </c>
      <c r="E7" s="64" t="inlineStr">
        <is>
          <t>Net savings</t>
        </is>
      </c>
      <c r="F7" s="64" t="inlineStr">
        <is>
          <t>Savings rate</t>
        </is>
      </c>
      <c r="G7" s="64" t="inlineStr">
        <is>
          <t>Balance (end)</t>
        </is>
      </c>
      <c r="H7" s="64" t="inlineStr">
        <is>
          <t>Budgeted spend</t>
        </is>
      </c>
      <c r="I7" s="64" t="inlineStr">
        <is>
          <t>Budget variance</t>
        </is>
      </c>
      <c r="J7" s="64" t="inlineStr">
        <is>
          <t>Planned income</t>
        </is>
      </c>
    </row>
    <row r="8" ht="21" customHeight="1">
      <c r="B8" s="82" t="inlineStr">
        <is>
          <t>Jan</t>
        </is>
      </c>
      <c r="C8" s="83">
        <f>'Budget'!C46</f>
        <v/>
      </c>
      <c r="D8" s="83">
        <f>'Budget'!C45</f>
        <v/>
      </c>
      <c r="E8" s="84">
        <f>C8-D8</f>
        <v/>
      </c>
      <c r="F8" s="85">
        <f>IF(C8=0,0,E8/C8)</f>
        <v/>
      </c>
      <c r="G8" s="83">
        <f>'Settings'!$C$11+SUM(E$8:E8)</f>
        <v/>
      </c>
      <c r="H8" s="83">
        <f>'Budget'!C24</f>
        <v/>
      </c>
      <c r="I8" s="86">
        <f>IF(D8=0,0,H8-D8)</f>
        <v/>
      </c>
      <c r="J8" s="83">
        <f>'Budget'!C25</f>
        <v/>
      </c>
    </row>
    <row r="9" ht="21" customHeight="1">
      <c r="B9" s="87" t="inlineStr">
        <is>
          <t>Feb</t>
        </is>
      </c>
      <c r="C9" s="88">
        <f>'Budget'!D46</f>
        <v/>
      </c>
      <c r="D9" s="88">
        <f>'Budget'!D45</f>
        <v/>
      </c>
      <c r="E9" s="89">
        <f>C9-D9</f>
        <v/>
      </c>
      <c r="F9" s="90">
        <f>IF(C9=0,0,E9/C9)</f>
        <v/>
      </c>
      <c r="G9" s="88">
        <f>'Settings'!$C$11+SUM(E$8:E9)</f>
        <v/>
      </c>
      <c r="H9" s="88">
        <f>'Budget'!D24</f>
        <v/>
      </c>
      <c r="I9" s="91">
        <f>IF(D9=0,0,H9-D9)</f>
        <v/>
      </c>
      <c r="J9" s="88">
        <f>'Budget'!D25</f>
        <v/>
      </c>
    </row>
    <row r="10" ht="21" customHeight="1">
      <c r="B10" s="82" t="inlineStr">
        <is>
          <t>Mar</t>
        </is>
      </c>
      <c r="C10" s="83">
        <f>'Budget'!E46</f>
        <v/>
      </c>
      <c r="D10" s="83">
        <f>'Budget'!E45</f>
        <v/>
      </c>
      <c r="E10" s="84">
        <f>C10-D10</f>
        <v/>
      </c>
      <c r="F10" s="85">
        <f>IF(C10=0,0,E10/C10)</f>
        <v/>
      </c>
      <c r="G10" s="83">
        <f>'Settings'!$C$11+SUM(E$8:E10)</f>
        <v/>
      </c>
      <c r="H10" s="83">
        <f>'Budget'!E24</f>
        <v/>
      </c>
      <c r="I10" s="86">
        <f>IF(D10=0,0,H10-D10)</f>
        <v/>
      </c>
      <c r="J10" s="83">
        <f>'Budget'!E25</f>
        <v/>
      </c>
    </row>
    <row r="11" ht="21" customHeight="1">
      <c r="B11" s="87" t="inlineStr">
        <is>
          <t>Apr</t>
        </is>
      </c>
      <c r="C11" s="88">
        <f>'Budget'!F46</f>
        <v/>
      </c>
      <c r="D11" s="88">
        <f>'Budget'!F45</f>
        <v/>
      </c>
      <c r="E11" s="89">
        <f>C11-D11</f>
        <v/>
      </c>
      <c r="F11" s="90">
        <f>IF(C11=0,0,E11/C11)</f>
        <v/>
      </c>
      <c r="G11" s="88">
        <f>'Settings'!$C$11+SUM(E$8:E11)</f>
        <v/>
      </c>
      <c r="H11" s="88">
        <f>'Budget'!F24</f>
        <v/>
      </c>
      <c r="I11" s="91">
        <f>IF(D11=0,0,H11-D11)</f>
        <v/>
      </c>
      <c r="J11" s="88">
        <f>'Budget'!F25</f>
        <v/>
      </c>
    </row>
    <row r="12" ht="21" customHeight="1">
      <c r="B12" s="82" t="inlineStr">
        <is>
          <t>May</t>
        </is>
      </c>
      <c r="C12" s="83">
        <f>'Budget'!G46</f>
        <v/>
      </c>
      <c r="D12" s="83">
        <f>'Budget'!G45</f>
        <v/>
      </c>
      <c r="E12" s="84">
        <f>C12-D12</f>
        <v/>
      </c>
      <c r="F12" s="85">
        <f>IF(C12=0,0,E12/C12)</f>
        <v/>
      </c>
      <c r="G12" s="83">
        <f>'Settings'!$C$11+SUM(E$8:E12)</f>
        <v/>
      </c>
      <c r="H12" s="83">
        <f>'Budget'!G24</f>
        <v/>
      </c>
      <c r="I12" s="86">
        <f>IF(D12=0,0,H12-D12)</f>
        <v/>
      </c>
      <c r="J12" s="83">
        <f>'Budget'!G25</f>
        <v/>
      </c>
    </row>
    <row r="13" ht="21" customHeight="1">
      <c r="B13" s="87" t="inlineStr">
        <is>
          <t>Jun</t>
        </is>
      </c>
      <c r="C13" s="88">
        <f>'Budget'!H46</f>
        <v/>
      </c>
      <c r="D13" s="88">
        <f>'Budget'!H45</f>
        <v/>
      </c>
      <c r="E13" s="89">
        <f>C13-D13</f>
        <v/>
      </c>
      <c r="F13" s="90">
        <f>IF(C13=0,0,E13/C13)</f>
        <v/>
      </c>
      <c r="G13" s="88">
        <f>'Settings'!$C$11+SUM(E$8:E13)</f>
        <v/>
      </c>
      <c r="H13" s="88">
        <f>'Budget'!H24</f>
        <v/>
      </c>
      <c r="I13" s="91">
        <f>IF(D13=0,0,H13-D13)</f>
        <v/>
      </c>
      <c r="J13" s="88">
        <f>'Budget'!H25</f>
        <v/>
      </c>
    </row>
    <row r="14" ht="21" customHeight="1">
      <c r="B14" s="82" t="inlineStr">
        <is>
          <t>Jul</t>
        </is>
      </c>
      <c r="C14" s="83">
        <f>'Budget'!I46</f>
        <v/>
      </c>
      <c r="D14" s="83">
        <f>'Budget'!I45</f>
        <v/>
      </c>
      <c r="E14" s="84">
        <f>C14-D14</f>
        <v/>
      </c>
      <c r="F14" s="85">
        <f>IF(C14=0,0,E14/C14)</f>
        <v/>
      </c>
      <c r="G14" s="83">
        <f>'Settings'!$C$11+SUM(E$8:E14)</f>
        <v/>
      </c>
      <c r="H14" s="83">
        <f>'Budget'!I24</f>
        <v/>
      </c>
      <c r="I14" s="86">
        <f>IF(D14=0,0,H14-D14)</f>
        <v/>
      </c>
      <c r="J14" s="83">
        <f>'Budget'!I25</f>
        <v/>
      </c>
    </row>
    <row r="15" ht="21" customHeight="1">
      <c r="B15" s="87" t="inlineStr">
        <is>
          <t>Aug</t>
        </is>
      </c>
      <c r="C15" s="88">
        <f>'Budget'!J46</f>
        <v/>
      </c>
      <c r="D15" s="88">
        <f>'Budget'!J45</f>
        <v/>
      </c>
      <c r="E15" s="89">
        <f>C15-D15</f>
        <v/>
      </c>
      <c r="F15" s="90">
        <f>IF(C15=0,0,E15/C15)</f>
        <v/>
      </c>
      <c r="G15" s="88">
        <f>'Settings'!$C$11+SUM(E$8:E15)</f>
        <v/>
      </c>
      <c r="H15" s="88">
        <f>'Budget'!J24</f>
        <v/>
      </c>
      <c r="I15" s="91">
        <f>IF(D15=0,0,H15-D15)</f>
        <v/>
      </c>
      <c r="J15" s="88">
        <f>'Budget'!J25</f>
        <v/>
      </c>
    </row>
    <row r="16" ht="21" customHeight="1">
      <c r="B16" s="82" t="inlineStr">
        <is>
          <t>Sep</t>
        </is>
      </c>
      <c r="C16" s="83">
        <f>'Budget'!K46</f>
        <v/>
      </c>
      <c r="D16" s="83">
        <f>'Budget'!K45</f>
        <v/>
      </c>
      <c r="E16" s="84">
        <f>C16-D16</f>
        <v/>
      </c>
      <c r="F16" s="85">
        <f>IF(C16=0,0,E16/C16)</f>
        <v/>
      </c>
      <c r="G16" s="83">
        <f>'Settings'!$C$11+SUM(E$8:E16)</f>
        <v/>
      </c>
      <c r="H16" s="83">
        <f>'Budget'!K24</f>
        <v/>
      </c>
      <c r="I16" s="86">
        <f>IF(D16=0,0,H16-D16)</f>
        <v/>
      </c>
      <c r="J16" s="83">
        <f>'Budget'!K25</f>
        <v/>
      </c>
    </row>
    <row r="17" ht="21" customHeight="1">
      <c r="B17" s="87" t="inlineStr">
        <is>
          <t>Oct</t>
        </is>
      </c>
      <c r="C17" s="88">
        <f>'Budget'!L46</f>
        <v/>
      </c>
      <c r="D17" s="88">
        <f>'Budget'!L45</f>
        <v/>
      </c>
      <c r="E17" s="89">
        <f>C17-D17</f>
        <v/>
      </c>
      <c r="F17" s="90">
        <f>IF(C17=0,0,E17/C17)</f>
        <v/>
      </c>
      <c r="G17" s="88">
        <f>'Settings'!$C$11+SUM(E$8:E17)</f>
        <v/>
      </c>
      <c r="H17" s="88">
        <f>'Budget'!L24</f>
        <v/>
      </c>
      <c r="I17" s="91">
        <f>IF(D17=0,0,H17-D17)</f>
        <v/>
      </c>
      <c r="J17" s="88">
        <f>'Budget'!L25</f>
        <v/>
      </c>
    </row>
    <row r="18" ht="21" customHeight="1">
      <c r="B18" s="82" t="inlineStr">
        <is>
          <t>Nov</t>
        </is>
      </c>
      <c r="C18" s="83">
        <f>'Budget'!M46</f>
        <v/>
      </c>
      <c r="D18" s="83">
        <f>'Budget'!M45</f>
        <v/>
      </c>
      <c r="E18" s="84">
        <f>C18-D18</f>
        <v/>
      </c>
      <c r="F18" s="85">
        <f>IF(C18=0,0,E18/C18)</f>
        <v/>
      </c>
      <c r="G18" s="83">
        <f>'Settings'!$C$11+SUM(E$8:E18)</f>
        <v/>
      </c>
      <c r="H18" s="83">
        <f>'Budget'!M24</f>
        <v/>
      </c>
      <c r="I18" s="86">
        <f>IF(D18=0,0,H18-D18)</f>
        <v/>
      </c>
      <c r="J18" s="83">
        <f>'Budget'!M25</f>
        <v/>
      </c>
    </row>
    <row r="19" ht="21" customHeight="1">
      <c r="B19" s="87" t="inlineStr">
        <is>
          <t>Dec</t>
        </is>
      </c>
      <c r="C19" s="88">
        <f>'Budget'!N46</f>
        <v/>
      </c>
      <c r="D19" s="88">
        <f>'Budget'!N45</f>
        <v/>
      </c>
      <c r="E19" s="89">
        <f>C19-D19</f>
        <v/>
      </c>
      <c r="F19" s="90">
        <f>IF(C19=0,0,E19/C19)</f>
        <v/>
      </c>
      <c r="G19" s="88">
        <f>'Settings'!$C$11+SUM(E$8:E19)</f>
        <v/>
      </c>
      <c r="H19" s="88">
        <f>'Budget'!N24</f>
        <v/>
      </c>
      <c r="I19" s="91">
        <f>IF(D19=0,0,H19-D19)</f>
        <v/>
      </c>
      <c r="J19" s="88">
        <f>'Budget'!N25</f>
        <v/>
      </c>
    </row>
    <row r="20">
      <c r="B20" s="92" t="inlineStr">
        <is>
          <t>Total</t>
        </is>
      </c>
      <c r="C20" s="93">
        <f>SUM(C8:C19)</f>
        <v/>
      </c>
      <c r="D20" s="93">
        <f>SUM(D8:D19)</f>
        <v/>
      </c>
      <c r="E20" s="94">
        <f>SUM(E8:E19)</f>
        <v/>
      </c>
      <c r="F20" s="95">
        <f>IF(C20=0,0,E20/C20)</f>
        <v/>
      </c>
      <c r="G20" s="93">
        <f>G19</f>
        <v/>
      </c>
      <c r="H20" s="93">
        <f>SUM(H8:H19)</f>
        <v/>
      </c>
      <c r="I20" s="94">
        <f>SUM(I8:I19)</f>
        <v/>
      </c>
      <c r="J20" s="93">
        <f>SUM(J8:J19)</f>
        <v/>
      </c>
    </row>
  </sheetData>
  <mergeCells count="2">
    <mergeCell ref="B6:J6"/>
    <mergeCell ref="R2:S2"/>
  </mergeCells>
  <conditionalFormatting sqref="E8:E20">
    <cfRule type="cellIs" priority="1" operator="lessThan" dxfId="4">
      <formula>0</formula>
    </cfRule>
    <cfRule type="cellIs" priority="2" operator="greaterThan" dxfId="5">
      <formula>0</formula>
    </cfRule>
  </conditionalFormatting>
  <conditionalFormatting sqref="I8:I20">
    <cfRule type="cellIs" priority="3" operator="lessThan" dxfId="4">
      <formula>0</formula>
    </cfRule>
    <cfRule type="cellIs" priority="4" operator="greaterThan" dxfId="5">
      <formula>0</formula>
    </cfRule>
  </conditionalFormatting>
  <hyperlinks>
    <hyperlink ref="R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T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  <col width="15" customWidth="1" min="9" max="9"/>
    <col width="14" customWidth="1" min="10" max="10"/>
    <col width="3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30" t="inlineStr">
        <is>
          <t>Savings goals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31" t="inlineStr">
        <is>
          <t>← Accueil</t>
        </is>
      </c>
      <c r="S2" s="1" t="n"/>
      <c r="T2" s="1" t="n"/>
    </row>
    <row r="3" ht="18" customHeight="1">
      <c r="A3" s="1" t="n"/>
      <c r="B3" s="4" t="inlineStr">
        <is>
          <t>Track what you are saving for, how far you are and when you will get there.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</row>
    <row r="6" ht="32" customHeight="1">
      <c r="B6" s="64" t="inlineStr">
        <is>
          <t>Goal</t>
        </is>
      </c>
      <c r="C6" s="64" t="inlineStr">
        <is>
          <t>Target</t>
        </is>
      </c>
      <c r="D6" s="64" t="inlineStr">
        <is>
          <t>Saved so far</t>
        </is>
      </c>
      <c r="E6" s="64" t="inlineStr">
        <is>
          <t>Monthly contribution</t>
        </is>
      </c>
      <c r="F6" s="64" t="inlineStr">
        <is>
          <t>Remaining</t>
        </is>
      </c>
      <c r="G6" s="64" t="inlineStr">
        <is>
          <t>Progress</t>
        </is>
      </c>
      <c r="H6" s="64" t="inlineStr">
        <is>
          <t>Months to go</t>
        </is>
      </c>
      <c r="I6" s="64" t="inlineStr">
        <is>
          <t>Estimated date</t>
        </is>
      </c>
      <c r="J6" s="64" t="inlineStr">
        <is>
          <t>Status</t>
        </is>
      </c>
    </row>
    <row r="7" ht="22" customHeight="1">
      <c r="B7" s="68" t="inlineStr">
        <is>
          <t>Emergency fund</t>
        </is>
      </c>
      <c r="C7" s="69" t="n">
        <v>12000</v>
      </c>
      <c r="D7" s="69" t="n">
        <v>5200</v>
      </c>
      <c r="E7" s="69" t="n">
        <v>400</v>
      </c>
      <c r="F7" s="83">
        <f>IF(C7="","",MAX(0,C7-N(D7)))</f>
        <v/>
      </c>
      <c r="G7" s="96">
        <f>IF(N(C7)=0,0,MIN(1,N(D7)/C7))</f>
        <v/>
      </c>
      <c r="H7" s="97">
        <f>IF(C7="","",IF(F7=0,0,IF(N(E7)&gt;0,ROUNDUP(F7/E7,0),"—")))</f>
        <v/>
      </c>
      <c r="I7" s="98">
        <f>IF(OR(C7="",NOT(ISNUMBER(H7))),"",EDATE(TODAY(),H7))</f>
        <v/>
      </c>
      <c r="J7" s="99">
        <f>IF(C7="","",IF(F7=0,"Reached",IF(G7&gt;=0.75,"Almost there",IF(G7&gt;=0.25,"On the way","Just started"))))</f>
        <v/>
      </c>
    </row>
    <row r="8" ht="22" customHeight="1">
      <c r="B8" s="68" t="inlineStr">
        <is>
          <t>Summer vacation</t>
        </is>
      </c>
      <c r="C8" s="69" t="n">
        <v>3000</v>
      </c>
      <c r="D8" s="69" t="n">
        <v>1800</v>
      </c>
      <c r="E8" s="69" t="n">
        <v>250</v>
      </c>
      <c r="F8" s="83">
        <f>IF(C8="","",MAX(0,C8-N(D8)))</f>
        <v/>
      </c>
      <c r="G8" s="96">
        <f>IF(N(C8)=0,0,MIN(1,N(D8)/C8))</f>
        <v/>
      </c>
      <c r="H8" s="97">
        <f>IF(C8="","",IF(F8=0,0,IF(N(E8)&gt;0,ROUNDUP(F8/E8,0),"—")))</f>
        <v/>
      </c>
      <c r="I8" s="98">
        <f>IF(OR(C8="",NOT(ISNUMBER(H8))),"",EDATE(TODAY(),H8))</f>
        <v/>
      </c>
      <c r="J8" s="99">
        <f>IF(C8="","",IF(F8=0,"Reached",IF(G8&gt;=0.75,"Almost there",IF(G8&gt;=0.25,"On the way","Just started"))))</f>
        <v/>
      </c>
    </row>
    <row r="9" ht="22" customHeight="1">
      <c r="B9" s="68" t="inlineStr">
        <is>
          <t>New laptop</t>
        </is>
      </c>
      <c r="C9" s="69" t="n">
        <v>1500</v>
      </c>
      <c r="D9" s="69" t="n">
        <v>900</v>
      </c>
      <c r="E9" s="69" t="n">
        <v>150</v>
      </c>
      <c r="F9" s="83">
        <f>IF(C9="","",MAX(0,C9-N(D9)))</f>
        <v/>
      </c>
      <c r="G9" s="96">
        <f>IF(N(C9)=0,0,MIN(1,N(D9)/C9))</f>
        <v/>
      </c>
      <c r="H9" s="97">
        <f>IF(C9="","",IF(F9=0,0,IF(N(E9)&gt;0,ROUNDUP(F9/E9,0),"—")))</f>
        <v/>
      </c>
      <c r="I9" s="98">
        <f>IF(OR(C9="",NOT(ISNUMBER(H9))),"",EDATE(TODAY(),H9))</f>
        <v/>
      </c>
      <c r="J9" s="99">
        <f>IF(C9="","",IF(F9=0,"Reached",IF(G9&gt;=0.75,"Almost there",IF(G9&gt;=0.25,"On the way","Just started"))))</f>
        <v/>
      </c>
    </row>
    <row r="10" ht="22" customHeight="1">
      <c r="B10" s="68" t="inlineStr">
        <is>
          <t>House down payment</t>
        </is>
      </c>
      <c r="C10" s="69" t="n">
        <v>40000</v>
      </c>
      <c r="D10" s="69" t="n">
        <v>6500</v>
      </c>
      <c r="E10" s="69" t="n">
        <v>600</v>
      </c>
      <c r="F10" s="83">
        <f>IF(C10="","",MAX(0,C10-N(D10)))</f>
        <v/>
      </c>
      <c r="G10" s="96">
        <f>IF(N(C10)=0,0,MIN(1,N(D10)/C10))</f>
        <v/>
      </c>
      <c r="H10" s="97">
        <f>IF(C10="","",IF(F10=0,0,IF(N(E10)&gt;0,ROUNDUP(F10/E10,0),"—")))</f>
        <v/>
      </c>
      <c r="I10" s="98">
        <f>IF(OR(C10="",NOT(ISNUMBER(H10))),"",EDATE(TODAY(),H10))</f>
        <v/>
      </c>
      <c r="J10" s="99">
        <f>IF(C10="","",IF(F10=0,"Reached",IF(G10&gt;=0.75,"Almost there",IF(G10&gt;=0.25,"On the way","Just started"))))</f>
        <v/>
      </c>
    </row>
    <row r="11" ht="22" customHeight="1">
      <c r="B11" s="68" t="n"/>
      <c r="C11" s="69" t="n"/>
      <c r="D11" s="69" t="n"/>
      <c r="E11" s="69" t="n"/>
      <c r="F11" s="83">
        <f>IF(C11="","",MAX(0,C11-N(D11)))</f>
        <v/>
      </c>
      <c r="G11" s="96">
        <f>IF(N(C11)=0,0,MIN(1,N(D11)/C11))</f>
        <v/>
      </c>
      <c r="H11" s="97">
        <f>IF(C11="","",IF(F11=0,0,IF(N(E11)&gt;0,ROUNDUP(F11/E11,0),"—")))</f>
        <v/>
      </c>
      <c r="I11" s="98">
        <f>IF(OR(C11="",NOT(ISNUMBER(H11))),"",EDATE(TODAY(),H11))</f>
        <v/>
      </c>
      <c r="J11" s="99">
        <f>IF(C11="","",IF(F11=0,"Reached",IF(G11&gt;=0.75,"Almost there",IF(G11&gt;=0.25,"On the way","Just started"))))</f>
        <v/>
      </c>
    </row>
    <row r="12" ht="22" customHeight="1">
      <c r="B12" s="68" t="n"/>
      <c r="C12" s="69" t="n"/>
      <c r="D12" s="69" t="n"/>
      <c r="E12" s="69" t="n"/>
      <c r="F12" s="83">
        <f>IF(C12="","",MAX(0,C12-N(D12)))</f>
        <v/>
      </c>
      <c r="G12" s="96">
        <f>IF(N(C12)=0,0,MIN(1,N(D12)/C12))</f>
        <v/>
      </c>
      <c r="H12" s="97">
        <f>IF(C12="","",IF(F12=0,0,IF(N(E12)&gt;0,ROUNDUP(F12/E12,0),"—")))</f>
        <v/>
      </c>
      <c r="I12" s="98">
        <f>IF(OR(C12="",NOT(ISNUMBER(H12))),"",EDATE(TODAY(),H12))</f>
        <v/>
      </c>
      <c r="J12" s="99">
        <f>IF(C12="","",IF(F12=0,"Reached",IF(G12&gt;=0.75,"Almost there",IF(G12&gt;=0.25,"On the way","Just started"))))</f>
        <v/>
      </c>
    </row>
    <row r="13" ht="22" customHeight="1">
      <c r="B13" s="68" t="n"/>
      <c r="C13" s="69" t="n"/>
      <c r="D13" s="69" t="n"/>
      <c r="E13" s="69" t="n"/>
      <c r="F13" s="83">
        <f>IF(C13="","",MAX(0,C13-N(D13)))</f>
        <v/>
      </c>
      <c r="G13" s="96">
        <f>IF(N(C13)=0,0,MIN(1,N(D13)/C13))</f>
        <v/>
      </c>
      <c r="H13" s="97">
        <f>IF(C13="","",IF(F13=0,0,IF(N(E13)&gt;0,ROUNDUP(F13/E13,0),"—")))</f>
        <v/>
      </c>
      <c r="I13" s="98">
        <f>IF(OR(C13="",NOT(ISNUMBER(H13))),"",EDATE(TODAY(),H13))</f>
        <v/>
      </c>
      <c r="J13" s="99">
        <f>IF(C13="","",IF(F13=0,"Reached",IF(G13&gt;=0.75,"Almost there",IF(G13&gt;=0.25,"On the way","Just started"))))</f>
        <v/>
      </c>
    </row>
    <row r="14" ht="22" customHeight="1">
      <c r="B14" s="68" t="n"/>
      <c r="C14" s="69" t="n"/>
      <c r="D14" s="69" t="n"/>
      <c r="E14" s="69" t="n"/>
      <c r="F14" s="83">
        <f>IF(C14="","",MAX(0,C14-N(D14)))</f>
        <v/>
      </c>
      <c r="G14" s="96">
        <f>IF(N(C14)=0,0,MIN(1,N(D14)/C14))</f>
        <v/>
      </c>
      <c r="H14" s="97">
        <f>IF(C14="","",IF(F14=0,0,IF(N(E14)&gt;0,ROUNDUP(F14/E14,0),"—")))</f>
        <v/>
      </c>
      <c r="I14" s="98">
        <f>IF(OR(C14="",NOT(ISNUMBER(H14))),"",EDATE(TODAY(),H14))</f>
        <v/>
      </c>
      <c r="J14" s="99">
        <f>IF(C14="","",IF(F14=0,"Reached",IF(G14&gt;=0.75,"Almost there",IF(G14&gt;=0.25,"On the way","Just started"))))</f>
        <v/>
      </c>
    </row>
    <row r="16">
      <c r="B16" s="100" t="inlineStr">
        <is>
          <t>Total</t>
        </is>
      </c>
      <c r="C16" s="93">
        <f>SUM(C7:C14)</f>
        <v/>
      </c>
      <c r="D16" s="93">
        <f>SUM(D7:D14)</f>
        <v/>
      </c>
      <c r="E16" s="93">
        <f>SUM(E7:E14)</f>
        <v/>
      </c>
      <c r="F16" s="93">
        <f>SUM(F7:F14)</f>
        <v/>
      </c>
      <c r="G16" s="101">
        <f>IF(C16=0,0,D16/C16)</f>
        <v/>
      </c>
    </row>
    <row r="18">
      <c r="B18" s="102" t="inlineStr">
        <is>
          <t>Tip: pay your goals first. Set an automatic transfer on payday for each monthly contribution, then spend what is left.</t>
        </is>
      </c>
      <c r="C18" s="102" t="n"/>
      <c r="D18" s="102" t="n"/>
      <c r="E18" s="102" t="n"/>
      <c r="F18" s="102" t="n"/>
      <c r="G18" s="102" t="n"/>
      <c r="H18" s="102" t="n"/>
      <c r="I18" s="102" t="n"/>
      <c r="J18" s="102" t="n"/>
    </row>
    <row r="19">
      <c r="B19" s="102" t="n"/>
      <c r="C19" s="102" t="n"/>
      <c r="D19" s="102" t="n"/>
      <c r="E19" s="102" t="n"/>
      <c r="F19" s="102" t="n"/>
      <c r="G19" s="102" t="n"/>
      <c r="H19" s="102" t="n"/>
      <c r="I19" s="102" t="n"/>
      <c r="J19" s="102" t="n"/>
    </row>
  </sheetData>
  <mergeCells count="2">
    <mergeCell ref="B18:J19"/>
    <mergeCell ref="R2:S2"/>
  </mergeCells>
  <conditionalFormatting sqref="J7:J14">
    <cfRule type="cellIs" priority="1" operator="equal" dxfId="7">
      <formula>"Reached"</formula>
    </cfRule>
  </conditionalFormatting>
  <conditionalFormatting sqref="G7:G14">
    <cfRule type="colorScale" priority="2">
      <colorScale>
        <cfvo type="num" val="0"/>
        <cfvo type="num" val="1"/>
        <color rgb="00FEE2E2"/>
        <color rgb="00BBF7D0"/>
      </colorScale>
    </cfRule>
  </conditionalFormatting>
  <hyperlinks>
    <hyperlink ref="R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EF4444"/>
    <outlinePr summaryBelow="1" summaryRight="1"/>
    <pageSetUpPr fitToPage="1"/>
  </sheetPr>
  <dimension ref="A1:T18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14" customWidth="1" min="3" max="3"/>
    <col width="11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  <col width="12" customWidth="1" min="10" max="10"/>
    <col width="3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30" t="inlineStr">
        <is>
          <t>Debt payoff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31" t="inlineStr">
        <is>
          <t>← Accueil</t>
        </is>
      </c>
      <c r="S2" s="1" t="n"/>
      <c r="T2" s="1" t="n"/>
    </row>
    <row r="3" ht="18" customHeight="1">
      <c r="A3" s="1" t="n"/>
      <c r="B3" s="4" t="inlineStr">
        <is>
          <t>Know how long each debt will last, what it costs in interest and which one to attack first.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</row>
    <row r="6" ht="32" customHeight="1">
      <c r="B6" s="64" t="inlineStr">
        <is>
          <t>Debt</t>
        </is>
      </c>
      <c r="C6" s="64" t="inlineStr">
        <is>
          <t>Balance</t>
        </is>
      </c>
      <c r="D6" s="64" t="inlineStr">
        <is>
          <t>Interest (APR)</t>
        </is>
      </c>
      <c r="E6" s="64" t="inlineStr">
        <is>
          <t>Monthly payment</t>
        </is>
      </c>
      <c r="F6" s="64" t="inlineStr">
        <is>
          <t>Months to payoff</t>
        </is>
      </c>
      <c r="G6" s="64" t="inlineStr">
        <is>
          <t>Total interest</t>
        </is>
      </c>
      <c r="H6" s="64" t="inlineStr">
        <is>
          <t>Payoff date</t>
        </is>
      </c>
      <c r="I6" s="64" t="inlineStr">
        <is>
          <t>Snowball order</t>
        </is>
      </c>
      <c r="J6" s="64" t="inlineStr">
        <is>
          <t>Avalanche order</t>
        </is>
      </c>
    </row>
    <row r="7" ht="22" customHeight="1">
      <c r="B7" s="68" t="inlineStr">
        <is>
          <t>Credit card</t>
        </is>
      </c>
      <c r="C7" s="69" t="n">
        <v>3200</v>
      </c>
      <c r="D7" s="103" t="n">
        <v>0.219</v>
      </c>
      <c r="E7" s="69" t="n">
        <v>120</v>
      </c>
      <c r="F7" s="97">
        <f>IF(OR(C7="",E7=""),"",IFERROR(ROUNDUP(NPER(D7/12,-E7,C7),0),"Raise payment"))</f>
        <v/>
      </c>
      <c r="G7" s="83">
        <f>IF(ISNUMBER(F7),MAX(0,E7*F7-C7),"")</f>
        <v/>
      </c>
      <c r="H7" s="98">
        <f>IF(ISNUMBER(F7),EDATE(TODAY(),F7),"")</f>
        <v/>
      </c>
      <c r="I7" s="104">
        <f>IF(C7="","",RANK(C7,$C$7:$C$14,1))</f>
        <v/>
      </c>
      <c r="J7" s="104">
        <f>IF(C7="","",RANK(D7,$D$7:$D$14,0))</f>
        <v/>
      </c>
    </row>
    <row r="8" ht="22" customHeight="1">
      <c r="B8" s="68" t="inlineStr">
        <is>
          <t>Car loan</t>
        </is>
      </c>
      <c r="C8" s="69" t="n">
        <v>8500</v>
      </c>
      <c r="D8" s="103" t="n">
        <v>0.065</v>
      </c>
      <c r="E8" s="69" t="n">
        <v>260</v>
      </c>
      <c r="F8" s="97">
        <f>IF(OR(C8="",E8=""),"",IFERROR(ROUNDUP(NPER(D8/12,-E8,C8),0),"Raise payment"))</f>
        <v/>
      </c>
      <c r="G8" s="83">
        <f>IF(ISNUMBER(F8),MAX(0,E8*F8-C8),"")</f>
        <v/>
      </c>
      <c r="H8" s="98">
        <f>IF(ISNUMBER(F8),EDATE(TODAY(),F8),"")</f>
        <v/>
      </c>
      <c r="I8" s="104">
        <f>IF(C8="","",RANK(C8,$C$7:$C$14,1))</f>
        <v/>
      </c>
      <c r="J8" s="104">
        <f>IF(C8="","",RANK(D8,$D$7:$D$14,0))</f>
        <v/>
      </c>
    </row>
    <row r="9" ht="22" customHeight="1">
      <c r="B9" s="68" t="inlineStr">
        <is>
          <t>Student loan</t>
        </is>
      </c>
      <c r="C9" s="69" t="n">
        <v>12000</v>
      </c>
      <c r="D9" s="103" t="n">
        <v>0.045</v>
      </c>
      <c r="E9" s="69" t="n">
        <v>180</v>
      </c>
      <c r="F9" s="97">
        <f>IF(OR(C9="",E9=""),"",IFERROR(ROUNDUP(NPER(D9/12,-E9,C9),0),"Raise payment"))</f>
        <v/>
      </c>
      <c r="G9" s="83">
        <f>IF(ISNUMBER(F9),MAX(0,E9*F9-C9),"")</f>
        <v/>
      </c>
      <c r="H9" s="98">
        <f>IF(ISNUMBER(F9),EDATE(TODAY(),F9),"")</f>
        <v/>
      </c>
      <c r="I9" s="104">
        <f>IF(C9="","",RANK(C9,$C$7:$C$14,1))</f>
        <v/>
      </c>
      <c r="J9" s="104">
        <f>IF(C9="","",RANK(D9,$D$7:$D$14,0))</f>
        <v/>
      </c>
    </row>
    <row r="10" ht="22" customHeight="1">
      <c r="B10" s="68" t="n"/>
      <c r="C10" s="69" t="n"/>
      <c r="D10" s="103" t="n"/>
      <c r="E10" s="69" t="n"/>
      <c r="F10" s="97">
        <f>IF(OR(C10="",E10=""),"",IFERROR(ROUNDUP(NPER(D10/12,-E10,C10),0),"Raise payment"))</f>
        <v/>
      </c>
      <c r="G10" s="83">
        <f>IF(ISNUMBER(F10),MAX(0,E10*F10-C10),"")</f>
        <v/>
      </c>
      <c r="H10" s="98">
        <f>IF(ISNUMBER(F10),EDATE(TODAY(),F10),"")</f>
        <v/>
      </c>
      <c r="I10" s="104">
        <f>IF(C10="","",RANK(C10,$C$7:$C$14,1))</f>
        <v/>
      </c>
      <c r="J10" s="104">
        <f>IF(C10="","",RANK(D10,$D$7:$D$14,0))</f>
        <v/>
      </c>
    </row>
    <row r="11" ht="22" customHeight="1">
      <c r="B11" s="68" t="n"/>
      <c r="C11" s="69" t="n"/>
      <c r="D11" s="103" t="n"/>
      <c r="E11" s="69" t="n"/>
      <c r="F11" s="97">
        <f>IF(OR(C11="",E11=""),"",IFERROR(ROUNDUP(NPER(D11/12,-E11,C11),0),"Raise payment"))</f>
        <v/>
      </c>
      <c r="G11" s="83">
        <f>IF(ISNUMBER(F11),MAX(0,E11*F11-C11),"")</f>
        <v/>
      </c>
      <c r="H11" s="98">
        <f>IF(ISNUMBER(F11),EDATE(TODAY(),F11),"")</f>
        <v/>
      </c>
      <c r="I11" s="104">
        <f>IF(C11="","",RANK(C11,$C$7:$C$14,1))</f>
        <v/>
      </c>
      <c r="J11" s="104">
        <f>IF(C11="","",RANK(D11,$D$7:$D$14,0))</f>
        <v/>
      </c>
    </row>
    <row r="12" ht="22" customHeight="1">
      <c r="B12" s="68" t="n"/>
      <c r="C12" s="69" t="n"/>
      <c r="D12" s="103" t="n"/>
      <c r="E12" s="69" t="n"/>
      <c r="F12" s="97">
        <f>IF(OR(C12="",E12=""),"",IFERROR(ROUNDUP(NPER(D12/12,-E12,C12),0),"Raise payment"))</f>
        <v/>
      </c>
      <c r="G12" s="83">
        <f>IF(ISNUMBER(F12),MAX(0,E12*F12-C12),"")</f>
        <v/>
      </c>
      <c r="H12" s="98">
        <f>IF(ISNUMBER(F12),EDATE(TODAY(),F12),"")</f>
        <v/>
      </c>
      <c r="I12" s="104">
        <f>IF(C12="","",RANK(C12,$C$7:$C$14,1))</f>
        <v/>
      </c>
      <c r="J12" s="104">
        <f>IF(C12="","",RANK(D12,$D$7:$D$14,0))</f>
        <v/>
      </c>
    </row>
    <row r="13" ht="22" customHeight="1">
      <c r="B13" s="68" t="n"/>
      <c r="C13" s="69" t="n"/>
      <c r="D13" s="103" t="n"/>
      <c r="E13" s="69" t="n"/>
      <c r="F13" s="97">
        <f>IF(OR(C13="",E13=""),"",IFERROR(ROUNDUP(NPER(D13/12,-E13,C13),0),"Raise payment"))</f>
        <v/>
      </c>
      <c r="G13" s="83">
        <f>IF(ISNUMBER(F13),MAX(0,E13*F13-C13),"")</f>
        <v/>
      </c>
      <c r="H13" s="98">
        <f>IF(ISNUMBER(F13),EDATE(TODAY(),F13),"")</f>
        <v/>
      </c>
      <c r="I13" s="104">
        <f>IF(C13="","",RANK(C13,$C$7:$C$14,1))</f>
        <v/>
      </c>
      <c r="J13" s="104">
        <f>IF(C13="","",RANK(D13,$D$7:$D$14,0))</f>
        <v/>
      </c>
    </row>
    <row r="14" ht="22" customHeight="1">
      <c r="B14" s="68" t="n"/>
      <c r="C14" s="69" t="n"/>
      <c r="D14" s="103" t="n"/>
      <c r="E14" s="69" t="n"/>
      <c r="F14" s="97">
        <f>IF(OR(C14="",E14=""),"",IFERROR(ROUNDUP(NPER(D14/12,-E14,C14),0),"Raise payment"))</f>
        <v/>
      </c>
      <c r="G14" s="83">
        <f>IF(ISNUMBER(F14),MAX(0,E14*F14-C14),"")</f>
        <v/>
      </c>
      <c r="H14" s="98">
        <f>IF(ISNUMBER(F14),EDATE(TODAY(),F14),"")</f>
        <v/>
      </c>
      <c r="I14" s="104">
        <f>IF(C14="","",RANK(C14,$C$7:$C$14,1))</f>
        <v/>
      </c>
      <c r="J14" s="104">
        <f>IF(C14="","",RANK(D14,$D$7:$D$14,0))</f>
        <v/>
      </c>
    </row>
    <row r="16">
      <c r="B16" s="100" t="inlineStr">
        <is>
          <t>Total</t>
        </is>
      </c>
      <c r="C16" s="93">
        <f>SUM(C7:C14)</f>
        <v/>
      </c>
      <c r="D16" s="105" t="inlineStr"/>
      <c r="E16" s="93">
        <f>SUM(E7:E14)</f>
        <v/>
      </c>
      <c r="F16" s="105" t="inlineStr"/>
      <c r="G16" s="93">
        <f>SUM(G7:G14)</f>
        <v/>
      </c>
    </row>
    <row r="18" ht="62" customHeight="1">
      <c r="B18" s="106" t="inlineStr">
        <is>
          <t>Two proven strategies. Snowball: pay the smallest balance first for quick wins and momentum (see Snowball order). Avalanche: pay the highest interest rate first to pay the least interest (see Avalanche order). Pay the minimum on every debt, then send every extra dollar to your priority debt.</t>
        </is>
      </c>
      <c r="C18" s="106" t="n"/>
      <c r="D18" s="106" t="n"/>
      <c r="E18" s="106" t="n"/>
      <c r="F18" s="106" t="n"/>
      <c r="G18" s="106" t="n"/>
      <c r="H18" s="106" t="n"/>
      <c r="I18" s="106" t="n"/>
      <c r="J18" s="106" t="n"/>
    </row>
  </sheetData>
  <mergeCells count="2">
    <mergeCell ref="B18:J18"/>
    <mergeCell ref="R2:S2"/>
  </mergeCells>
  <hyperlinks>
    <hyperlink ref="R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S35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8" customWidth="1" min="3" max="3"/>
    <col width="12" customWidth="1" min="4" max="4"/>
    <col width="14" customWidth="1" min="5" max="5"/>
    <col width="14" customWidth="1" min="6" max="6"/>
    <col width="14" customWidth="1" min="7" max="7"/>
    <col width="11" customWidth="1" min="8" max="8"/>
    <col width="12" customWidth="1" min="9" max="9"/>
    <col width="3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30" t="inlineStr">
        <is>
          <t>Subscriptions &amp; bills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31" t="inlineStr">
        <is>
          <t>← Accueil</t>
        </is>
      </c>
      <c r="R2" s="1" t="n"/>
      <c r="S2" s="1" t="n"/>
    </row>
    <row r="3" ht="18" customHeight="1">
      <c r="A3" s="1" t="n"/>
      <c r="B3" s="4" t="inlineStr">
        <is>
          <t>Every recurring cost in one place: see what it adds up to per month and per year.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6" ht="32" customHeight="1">
      <c r="B6" s="64" t="inlineStr">
        <is>
          <t>Name</t>
        </is>
      </c>
      <c r="C6" s="64" t="inlineStr">
        <is>
          <t>Category</t>
        </is>
      </c>
      <c r="D6" s="64" t="inlineStr">
        <is>
          <t>Amount</t>
        </is>
      </c>
      <c r="E6" s="64" t="inlineStr">
        <is>
          <t>Billing cycle</t>
        </is>
      </c>
      <c r="F6" s="64" t="inlineStr">
        <is>
          <t>Per month</t>
        </is>
      </c>
      <c r="G6" s="64" t="inlineStr">
        <is>
          <t>Per year</t>
        </is>
      </c>
      <c r="H6" s="64" t="inlineStr">
        <is>
          <t>Due day</t>
        </is>
      </c>
      <c r="I6" s="64" t="inlineStr">
        <is>
          <t>Status</t>
        </is>
      </c>
    </row>
    <row r="7" ht="20" customHeight="1">
      <c r="B7" s="68" t="inlineStr">
        <is>
          <t>Video streaming</t>
        </is>
      </c>
      <c r="C7" s="68" t="inlineStr">
        <is>
          <t>Subscriptions</t>
        </is>
      </c>
      <c r="D7" s="69" t="n">
        <v>14.99</v>
      </c>
      <c r="E7" s="40" t="inlineStr">
        <is>
          <t>Monthly</t>
        </is>
      </c>
      <c r="F7" s="83">
        <f>IF(D7="","",IF(E7="Yearly",D7/12,IF(E7="Quarterly",D7/3,IF(E7="Weekly",D7*52/12,D7))))</f>
        <v/>
      </c>
      <c r="G7" s="83">
        <f>IF(F7="","",F7*12)</f>
        <v/>
      </c>
      <c r="H7" s="42" t="n">
        <v>5</v>
      </c>
      <c r="I7" s="40" t="inlineStr">
        <is>
          <t>Active</t>
        </is>
      </c>
    </row>
    <row r="8" ht="20" customHeight="1">
      <c r="B8" s="68" t="inlineStr">
        <is>
          <t>Music streaming</t>
        </is>
      </c>
      <c r="C8" s="68" t="inlineStr">
        <is>
          <t>Subscriptions</t>
        </is>
      </c>
      <c r="D8" s="69" t="n">
        <v>10.99</v>
      </c>
      <c r="E8" s="40" t="inlineStr">
        <is>
          <t>Monthly</t>
        </is>
      </c>
      <c r="F8" s="83">
        <f>IF(D8="","",IF(E8="Yearly",D8/12,IF(E8="Quarterly",D8/3,IF(E8="Weekly",D8*52/12,D8))))</f>
        <v/>
      </c>
      <c r="G8" s="83">
        <f>IF(F8="","",F8*12)</f>
        <v/>
      </c>
      <c r="H8" s="42" t="n">
        <v>12</v>
      </c>
      <c r="I8" s="40" t="inlineStr">
        <is>
          <t>Active</t>
        </is>
      </c>
    </row>
    <row r="9" ht="20" customHeight="1">
      <c r="B9" s="68" t="inlineStr">
        <is>
          <t>Cloud storage</t>
        </is>
      </c>
      <c r="C9" s="68" t="inlineStr">
        <is>
          <t>Subscriptions</t>
        </is>
      </c>
      <c r="D9" s="69" t="n">
        <v>99</v>
      </c>
      <c r="E9" s="40" t="inlineStr">
        <is>
          <t>Yearly</t>
        </is>
      </c>
      <c r="F9" s="83">
        <f>IF(D9="","",IF(E9="Yearly",D9/12,IF(E9="Quarterly",D9/3,IF(E9="Weekly",D9*52/12,D9))))</f>
        <v/>
      </c>
      <c r="G9" s="83">
        <f>IF(F9="","",F9*12)</f>
        <v/>
      </c>
      <c r="H9" s="42" t="n">
        <v>20</v>
      </c>
      <c r="I9" s="40" t="inlineStr">
        <is>
          <t>Active</t>
        </is>
      </c>
    </row>
    <row r="10" ht="20" customHeight="1">
      <c r="B10" s="68" t="inlineStr">
        <is>
          <t>Gym membership</t>
        </is>
      </c>
      <c r="C10" s="68" t="inlineStr">
        <is>
          <t>Health</t>
        </is>
      </c>
      <c r="D10" s="69" t="n">
        <v>35</v>
      </c>
      <c r="E10" s="40" t="inlineStr">
        <is>
          <t>Monthly</t>
        </is>
      </c>
      <c r="F10" s="83">
        <f>IF(D10="","",IF(E10="Yearly",D10/12,IF(E10="Quarterly",D10/3,IF(E10="Weekly",D10*52/12,D10))))</f>
        <v/>
      </c>
      <c r="G10" s="83">
        <f>IF(F10="","",F10*12)</f>
        <v/>
      </c>
      <c r="H10" s="42" t="n">
        <v>1</v>
      </c>
      <c r="I10" s="40" t="inlineStr">
        <is>
          <t>Active</t>
        </is>
      </c>
    </row>
    <row r="11" ht="20" customHeight="1">
      <c r="B11" s="68" t="inlineStr">
        <is>
          <t>Mobile plan</t>
        </is>
      </c>
      <c r="C11" s="68" t="inlineStr">
        <is>
          <t>Utilities</t>
        </is>
      </c>
      <c r="D11" s="69" t="n">
        <v>40</v>
      </c>
      <c r="E11" s="40" t="inlineStr">
        <is>
          <t>Monthly</t>
        </is>
      </c>
      <c r="F11" s="83">
        <f>IF(D11="","",IF(E11="Yearly",D11/12,IF(E11="Quarterly",D11/3,IF(E11="Weekly",D11*52/12,D11))))</f>
        <v/>
      </c>
      <c r="G11" s="83">
        <f>IF(F11="","",F11*12)</f>
        <v/>
      </c>
      <c r="H11" s="42" t="n">
        <v>14</v>
      </c>
      <c r="I11" s="40" t="inlineStr">
        <is>
          <t>Active</t>
        </is>
      </c>
    </row>
    <row r="12" ht="20" customHeight="1">
      <c r="B12" s="68" t="inlineStr">
        <is>
          <t>Internet</t>
        </is>
      </c>
      <c r="C12" s="68" t="inlineStr">
        <is>
          <t>Utilities</t>
        </is>
      </c>
      <c r="D12" s="69" t="n">
        <v>55</v>
      </c>
      <c r="E12" s="40" t="inlineStr">
        <is>
          <t>Monthly</t>
        </is>
      </c>
      <c r="F12" s="83">
        <f>IF(D12="","",IF(E12="Yearly",D12/12,IF(E12="Quarterly",D12/3,IF(E12="Weekly",D12*52/12,D12))))</f>
        <v/>
      </c>
      <c r="G12" s="83">
        <f>IF(F12="","",F12*12)</f>
        <v/>
      </c>
      <c r="H12" s="42" t="n">
        <v>12</v>
      </c>
      <c r="I12" s="40" t="inlineStr">
        <is>
          <t>Active</t>
        </is>
      </c>
    </row>
    <row r="13" ht="20" customHeight="1">
      <c r="B13" s="68" t="inlineStr">
        <is>
          <t>Car insurance</t>
        </is>
      </c>
      <c r="C13" s="68" t="inlineStr">
        <is>
          <t>Insurance</t>
        </is>
      </c>
      <c r="D13" s="69" t="n">
        <v>95</v>
      </c>
      <c r="E13" s="40" t="inlineStr">
        <is>
          <t>Monthly</t>
        </is>
      </c>
      <c r="F13" s="83">
        <f>IF(D13="","",IF(E13="Yearly",D13/12,IF(E13="Quarterly",D13/3,IF(E13="Weekly",D13*52/12,D13))))</f>
        <v/>
      </c>
      <c r="G13" s="83">
        <f>IF(F13="","",F13*12)</f>
        <v/>
      </c>
      <c r="H13" s="42" t="n">
        <v>15</v>
      </c>
      <c r="I13" s="40" t="inlineStr">
        <is>
          <t>Active</t>
        </is>
      </c>
    </row>
    <row r="14" ht="20" customHeight="1">
      <c r="B14" s="68" t="inlineStr">
        <is>
          <t>Software suite</t>
        </is>
      </c>
      <c r="C14" s="68" t="inlineStr">
        <is>
          <t>Subscriptions</t>
        </is>
      </c>
      <c r="D14" s="69" t="n">
        <v>59.99</v>
      </c>
      <c r="E14" s="40" t="inlineStr">
        <is>
          <t>Yearly</t>
        </is>
      </c>
      <c r="F14" s="83">
        <f>IF(D14="","",IF(E14="Yearly",D14/12,IF(E14="Quarterly",D14/3,IF(E14="Weekly",D14*52/12,D14))))</f>
        <v/>
      </c>
      <c r="G14" s="83">
        <f>IF(F14="","",F14*12)</f>
        <v/>
      </c>
      <c r="H14" s="42" t="n">
        <v>3</v>
      </c>
      <c r="I14" s="40" t="inlineStr">
        <is>
          <t>Active</t>
        </is>
      </c>
    </row>
    <row r="15" ht="20" customHeight="1">
      <c r="B15" s="68" t="inlineStr">
        <is>
          <t>Meal kit</t>
        </is>
      </c>
      <c r="C15" s="68" t="inlineStr">
        <is>
          <t>Dining out</t>
        </is>
      </c>
      <c r="D15" s="69" t="n">
        <v>49</v>
      </c>
      <c r="E15" s="40" t="inlineStr">
        <is>
          <t>Monthly</t>
        </is>
      </c>
      <c r="F15" s="83">
        <f>IF(D15="","",IF(E15="Yearly",D15/12,IF(E15="Quarterly",D15/3,IF(E15="Weekly",D15*52/12,D15))))</f>
        <v/>
      </c>
      <c r="G15" s="83">
        <f>IF(F15="","",F15*12)</f>
        <v/>
      </c>
      <c r="H15" s="42" t="n">
        <v>8</v>
      </c>
      <c r="I15" s="40" t="inlineStr">
        <is>
          <t>Cancelled</t>
        </is>
      </c>
    </row>
    <row r="16" ht="20" customHeight="1">
      <c r="B16" s="68" t="n"/>
      <c r="C16" s="68" t="n"/>
      <c r="D16" s="69" t="n"/>
      <c r="E16" s="40" t="n"/>
      <c r="F16" s="83">
        <f>IF(D16="","",IF(E16="Yearly",D16/12,IF(E16="Quarterly",D16/3,IF(E16="Weekly",D16*52/12,D16))))</f>
        <v/>
      </c>
      <c r="G16" s="83">
        <f>IF(F16="","",F16*12)</f>
        <v/>
      </c>
      <c r="H16" s="42" t="n"/>
      <c r="I16" s="40" t="n"/>
    </row>
    <row r="17" ht="20" customHeight="1">
      <c r="B17" s="68" t="n"/>
      <c r="C17" s="68" t="n"/>
      <c r="D17" s="69" t="n"/>
      <c r="E17" s="40" t="n"/>
      <c r="F17" s="83">
        <f>IF(D17="","",IF(E17="Yearly",D17/12,IF(E17="Quarterly",D17/3,IF(E17="Weekly",D17*52/12,D17))))</f>
        <v/>
      </c>
      <c r="G17" s="83">
        <f>IF(F17="","",F17*12)</f>
        <v/>
      </c>
      <c r="H17" s="42" t="n"/>
      <c r="I17" s="40" t="n"/>
    </row>
    <row r="18" ht="20" customHeight="1">
      <c r="B18" s="68" t="n"/>
      <c r="C18" s="68" t="n"/>
      <c r="D18" s="69" t="n"/>
      <c r="E18" s="40" t="n"/>
      <c r="F18" s="83">
        <f>IF(D18="","",IF(E18="Yearly",D18/12,IF(E18="Quarterly",D18/3,IF(E18="Weekly",D18*52/12,D18))))</f>
        <v/>
      </c>
      <c r="G18" s="83">
        <f>IF(F18="","",F18*12)</f>
        <v/>
      </c>
      <c r="H18" s="42" t="n"/>
      <c r="I18" s="40" t="n"/>
    </row>
    <row r="19" ht="20" customHeight="1">
      <c r="B19" s="68" t="n"/>
      <c r="C19" s="68" t="n"/>
      <c r="D19" s="69" t="n"/>
      <c r="E19" s="40" t="n"/>
      <c r="F19" s="83">
        <f>IF(D19="","",IF(E19="Yearly",D19/12,IF(E19="Quarterly",D19/3,IF(E19="Weekly",D19*52/12,D19))))</f>
        <v/>
      </c>
      <c r="G19" s="83">
        <f>IF(F19="","",F19*12)</f>
        <v/>
      </c>
      <c r="H19" s="42" t="n"/>
      <c r="I19" s="40" t="n"/>
    </row>
    <row r="20" ht="20" customHeight="1">
      <c r="B20" s="68" t="n"/>
      <c r="C20" s="68" t="n"/>
      <c r="D20" s="69" t="n"/>
      <c r="E20" s="40" t="n"/>
      <c r="F20" s="83">
        <f>IF(D20="","",IF(E20="Yearly",D20/12,IF(E20="Quarterly",D20/3,IF(E20="Weekly",D20*52/12,D20))))</f>
        <v/>
      </c>
      <c r="G20" s="83">
        <f>IF(F20="","",F20*12)</f>
        <v/>
      </c>
      <c r="H20" s="42" t="n"/>
      <c r="I20" s="40" t="n"/>
    </row>
    <row r="21" ht="20" customHeight="1">
      <c r="B21" s="68" t="n"/>
      <c r="C21" s="68" t="n"/>
      <c r="D21" s="69" t="n"/>
      <c r="E21" s="40" t="n"/>
      <c r="F21" s="83">
        <f>IF(D21="","",IF(E21="Yearly",D21/12,IF(E21="Quarterly",D21/3,IF(E21="Weekly",D21*52/12,D21))))</f>
        <v/>
      </c>
      <c r="G21" s="83">
        <f>IF(F21="","",F21*12)</f>
        <v/>
      </c>
      <c r="H21" s="42" t="n"/>
      <c r="I21" s="40" t="n"/>
    </row>
    <row r="22" ht="20" customHeight="1">
      <c r="B22" s="68" t="n"/>
      <c r="C22" s="68" t="n"/>
      <c r="D22" s="69" t="n"/>
      <c r="E22" s="40" t="n"/>
      <c r="F22" s="83">
        <f>IF(D22="","",IF(E22="Yearly",D22/12,IF(E22="Quarterly",D22/3,IF(E22="Weekly",D22*52/12,D22))))</f>
        <v/>
      </c>
      <c r="G22" s="83">
        <f>IF(F22="","",F22*12)</f>
        <v/>
      </c>
      <c r="H22" s="42" t="n"/>
      <c r="I22" s="40" t="n"/>
    </row>
    <row r="23" ht="20" customHeight="1">
      <c r="B23" s="68" t="n"/>
      <c r="C23" s="68" t="n"/>
      <c r="D23" s="69" t="n"/>
      <c r="E23" s="40" t="n"/>
      <c r="F23" s="83">
        <f>IF(D23="","",IF(E23="Yearly",D23/12,IF(E23="Quarterly",D23/3,IF(E23="Weekly",D23*52/12,D23))))</f>
        <v/>
      </c>
      <c r="G23" s="83">
        <f>IF(F23="","",F23*12)</f>
        <v/>
      </c>
      <c r="H23" s="42" t="n"/>
      <c r="I23" s="40" t="n"/>
    </row>
    <row r="24" ht="20" customHeight="1">
      <c r="B24" s="68" t="n"/>
      <c r="C24" s="68" t="n"/>
      <c r="D24" s="69" t="n"/>
      <c r="E24" s="40" t="n"/>
      <c r="F24" s="83">
        <f>IF(D24="","",IF(E24="Yearly",D24/12,IF(E24="Quarterly",D24/3,IF(E24="Weekly",D24*52/12,D24))))</f>
        <v/>
      </c>
      <c r="G24" s="83">
        <f>IF(F24="","",F24*12)</f>
        <v/>
      </c>
      <c r="H24" s="42" t="n"/>
      <c r="I24" s="40" t="n"/>
    </row>
    <row r="25" ht="20" customHeight="1">
      <c r="B25" s="68" t="n"/>
      <c r="C25" s="68" t="n"/>
      <c r="D25" s="69" t="n"/>
      <c r="E25" s="40" t="n"/>
      <c r="F25" s="83">
        <f>IF(D25="","",IF(E25="Yearly",D25/12,IF(E25="Quarterly",D25/3,IF(E25="Weekly",D25*52/12,D25))))</f>
        <v/>
      </c>
      <c r="G25" s="83">
        <f>IF(F25="","",F25*12)</f>
        <v/>
      </c>
      <c r="H25" s="42" t="n"/>
      <c r="I25" s="40" t="n"/>
    </row>
    <row r="26" ht="20" customHeight="1">
      <c r="B26" s="68" t="n"/>
      <c r="C26" s="68" t="n"/>
      <c r="D26" s="69" t="n"/>
      <c r="E26" s="40" t="n"/>
      <c r="F26" s="83">
        <f>IF(D26="","",IF(E26="Yearly",D26/12,IF(E26="Quarterly",D26/3,IF(E26="Weekly",D26*52/12,D26))))</f>
        <v/>
      </c>
      <c r="G26" s="83">
        <f>IF(F26="","",F26*12)</f>
        <v/>
      </c>
      <c r="H26" s="42" t="n"/>
      <c r="I26" s="40" t="n"/>
    </row>
    <row r="27" ht="20" customHeight="1">
      <c r="B27" s="68" t="n"/>
      <c r="C27" s="68" t="n"/>
      <c r="D27" s="69" t="n"/>
      <c r="E27" s="40" t="n"/>
      <c r="F27" s="83">
        <f>IF(D27="","",IF(E27="Yearly",D27/12,IF(E27="Quarterly",D27/3,IF(E27="Weekly",D27*52/12,D27))))</f>
        <v/>
      </c>
      <c r="G27" s="83">
        <f>IF(F27="","",F27*12)</f>
        <v/>
      </c>
      <c r="H27" s="42" t="n"/>
      <c r="I27" s="40" t="n"/>
    </row>
    <row r="28" ht="20" customHeight="1">
      <c r="B28" s="68" t="n"/>
      <c r="C28" s="68" t="n"/>
      <c r="D28" s="69" t="n"/>
      <c r="E28" s="40" t="n"/>
      <c r="F28" s="83">
        <f>IF(D28="","",IF(E28="Yearly",D28/12,IF(E28="Quarterly",D28/3,IF(E28="Weekly",D28*52/12,D28))))</f>
        <v/>
      </c>
      <c r="G28" s="83">
        <f>IF(F28="","",F28*12)</f>
        <v/>
      </c>
      <c r="H28" s="42" t="n"/>
      <c r="I28" s="40" t="n"/>
    </row>
    <row r="29" ht="20" customHeight="1">
      <c r="B29" s="68" t="n"/>
      <c r="C29" s="68" t="n"/>
      <c r="D29" s="69" t="n"/>
      <c r="E29" s="40" t="n"/>
      <c r="F29" s="83">
        <f>IF(D29="","",IF(E29="Yearly",D29/12,IF(E29="Quarterly",D29/3,IF(E29="Weekly",D29*52/12,D29))))</f>
        <v/>
      </c>
      <c r="G29" s="83">
        <f>IF(F29="","",F29*12)</f>
        <v/>
      </c>
      <c r="H29" s="42" t="n"/>
      <c r="I29" s="40" t="n"/>
    </row>
    <row r="30" ht="20" customHeight="1">
      <c r="B30" s="68" t="n"/>
      <c r="C30" s="68" t="n"/>
      <c r="D30" s="69" t="n"/>
      <c r="E30" s="40" t="n"/>
      <c r="F30" s="83">
        <f>IF(D30="","",IF(E30="Yearly",D30/12,IF(E30="Quarterly",D30/3,IF(E30="Weekly",D30*52/12,D30))))</f>
        <v/>
      </c>
      <c r="G30" s="83">
        <f>IF(F30="","",F30*12)</f>
        <v/>
      </c>
      <c r="H30" s="42" t="n"/>
      <c r="I30" s="40" t="n"/>
    </row>
    <row r="31" ht="20" customHeight="1">
      <c r="B31" s="68" t="n"/>
      <c r="C31" s="68" t="n"/>
      <c r="D31" s="69" t="n"/>
      <c r="E31" s="40" t="n"/>
      <c r="F31" s="83">
        <f>IF(D31="","",IF(E31="Yearly",D31/12,IF(E31="Quarterly",D31/3,IF(E31="Weekly",D31*52/12,D31))))</f>
        <v/>
      </c>
      <c r="G31" s="83">
        <f>IF(F31="","",F31*12)</f>
        <v/>
      </c>
      <c r="H31" s="42" t="n"/>
      <c r="I31" s="40" t="n"/>
    </row>
    <row r="32">
      <c r="B32" s="100" t="inlineStr">
        <is>
          <t>Total active</t>
        </is>
      </c>
      <c r="C32" s="105" t="n"/>
      <c r="D32" s="105" t="n"/>
      <c r="E32" s="105" t="n"/>
      <c r="F32" s="93">
        <f>SUMIFS(F7:F31,I7:I31,"Active")</f>
        <v/>
      </c>
      <c r="G32" s="93">
        <f>SUMIFS(G7:G31,I7:I31,"Active")</f>
        <v/>
      </c>
    </row>
    <row r="34">
      <c r="B34" s="102" t="inlineStr">
        <is>
          <t>Tip: review this list every quarter. Cancel what you no longer use, and look for annual plans that cost less than twelve months.</t>
        </is>
      </c>
      <c r="C34" s="102" t="n"/>
      <c r="D34" s="102" t="n"/>
      <c r="E34" s="102" t="n"/>
      <c r="F34" s="102" t="n"/>
      <c r="G34" s="102" t="n"/>
      <c r="H34" s="102" t="n"/>
      <c r="I34" s="102" t="n"/>
    </row>
    <row r="35">
      <c r="B35" s="102" t="n"/>
      <c r="C35" s="102" t="n"/>
      <c r="D35" s="102" t="n"/>
      <c r="E35" s="102" t="n"/>
      <c r="F35" s="102" t="n"/>
      <c r="G35" s="102" t="n"/>
      <c r="H35" s="102" t="n"/>
      <c r="I35" s="102" t="n"/>
    </row>
  </sheetData>
  <mergeCells count="2">
    <mergeCell ref="B34:I35"/>
    <mergeCell ref="Q2:R2"/>
  </mergeCells>
  <conditionalFormatting sqref="I7:I31">
    <cfRule type="cellIs" priority="1" operator="equal" dxfId="9">
      <formula>"Cancelled"</formula>
    </cfRule>
    <cfRule type="cellIs" priority="2" operator="equal" dxfId="5">
      <formula>"Active"</formula>
    </cfRule>
  </conditionalFormatting>
  <dataValidations count="3">
    <dataValidation sqref="E7:E31" showDropDown="0" showInputMessage="0" showErrorMessage="0" allowBlank="1" type="list">
      <formula1>"Monthly,Quarterly,Yearly,Weekly"</formula1>
    </dataValidation>
    <dataValidation sqref="I7:I31" showDropDown="0" showInputMessage="0" showErrorMessage="0" allowBlank="1" type="list">
      <formula1>"Active,Cancelled"</formula1>
    </dataValidation>
    <dataValidation sqref="C7:C31" showDropDown="0" showInputMessage="0" showErrorMessage="0" allowBlank="1" type="list">
      <formula1>'Lists'!$B$6:$B$21</formula1>
    </dataValidation>
  </dataValidations>
  <hyperlinks>
    <hyperlink ref="Q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P22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3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30" t="inlineStr">
        <is>
          <t>Net worth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31" t="inlineStr">
        <is>
          <t>← Accueil</t>
        </is>
      </c>
      <c r="O2" s="1" t="n"/>
      <c r="P2" s="1" t="n"/>
    </row>
    <row r="3" ht="18" customHeight="1">
      <c r="A3" s="1" t="n"/>
      <c r="B3" s="4" t="inlineStr">
        <is>
          <t>Assets minus liabilities, tracked month by month. The best single number for your financial health.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</row>
    <row r="6" ht="32" customHeight="1">
      <c r="B6" s="64" t="inlineStr">
        <is>
          <t>Month</t>
        </is>
      </c>
      <c r="C6" s="64" t="inlineStr">
        <is>
          <t>Total assets</t>
        </is>
      </c>
      <c r="D6" s="64" t="inlineStr">
        <is>
          <t>Total liabilities</t>
        </is>
      </c>
      <c r="E6" s="64" t="inlineStr">
        <is>
          <t>Net worth</t>
        </is>
      </c>
      <c r="F6" s="64" t="inlineStr">
        <is>
          <t>Monthly change</t>
        </is>
      </c>
    </row>
    <row r="7" ht="21" customHeight="1">
      <c r="B7" s="82" t="inlineStr">
        <is>
          <t>Jan</t>
        </is>
      </c>
      <c r="C7" s="69" t="n">
        <v>9800</v>
      </c>
      <c r="D7" s="69" t="n">
        <v>28300</v>
      </c>
      <c r="E7" s="84">
        <f>IF(C7="","",C7-N(D7))</f>
        <v/>
      </c>
      <c r="F7" s="86">
        <f>""</f>
        <v/>
      </c>
    </row>
    <row r="8" ht="21" customHeight="1">
      <c r="B8" s="82" t="inlineStr">
        <is>
          <t>Feb</t>
        </is>
      </c>
      <c r="C8" s="69" t="n">
        <v>10400</v>
      </c>
      <c r="D8" s="69" t="n">
        <v>27800</v>
      </c>
      <c r="E8" s="84">
        <f>IF(C8="","",C8-N(D8))</f>
        <v/>
      </c>
      <c r="F8" s="86">
        <f>IF(OR(E8="",E7="",1=0),"",E8-E7)</f>
        <v/>
      </c>
    </row>
    <row r="9" ht="21" customHeight="1">
      <c r="B9" s="82" t="inlineStr">
        <is>
          <t>Mar</t>
        </is>
      </c>
      <c r="C9" s="69" t="n">
        <v>11100</v>
      </c>
      <c r="D9" s="69" t="n">
        <v>27300</v>
      </c>
      <c r="E9" s="84">
        <f>IF(C9="","",C9-N(D9))</f>
        <v/>
      </c>
      <c r="F9" s="86">
        <f>IF(OR(E9="",E8="",2=0),"",E9-E8)</f>
        <v/>
      </c>
    </row>
    <row r="10" ht="21" customHeight="1">
      <c r="B10" s="82" t="inlineStr">
        <is>
          <t>Apr</t>
        </is>
      </c>
      <c r="C10" s="69" t="n">
        <v>11900</v>
      </c>
      <c r="D10" s="69" t="n">
        <v>26800</v>
      </c>
      <c r="E10" s="84">
        <f>IF(C10="","",C10-N(D10))</f>
        <v/>
      </c>
      <c r="F10" s="86">
        <f>IF(OR(E10="",E9="",3=0),"",E10-E9)</f>
        <v/>
      </c>
    </row>
    <row r="11" ht="21" customHeight="1">
      <c r="B11" s="82" t="inlineStr">
        <is>
          <t>May</t>
        </is>
      </c>
      <c r="C11" s="69" t="n">
        <v>12500</v>
      </c>
      <c r="D11" s="69" t="n">
        <v>26200</v>
      </c>
      <c r="E11" s="84">
        <f>IF(C11="","",C11-N(D11))</f>
        <v/>
      </c>
      <c r="F11" s="86">
        <f>IF(OR(E11="",E10="",4=0),"",E11-E10)</f>
        <v/>
      </c>
    </row>
    <row r="12" ht="21" customHeight="1">
      <c r="B12" s="82" t="inlineStr">
        <is>
          <t>Jun</t>
        </is>
      </c>
      <c r="C12" s="69" t="n">
        <v>13400</v>
      </c>
      <c r="D12" s="69" t="n">
        <v>25700</v>
      </c>
      <c r="E12" s="84">
        <f>IF(C12="","",C12-N(D12))</f>
        <v/>
      </c>
      <c r="F12" s="86">
        <f>IF(OR(E12="",E11="",5=0),"",E12-E11)</f>
        <v/>
      </c>
    </row>
    <row r="13" ht="21" customHeight="1">
      <c r="B13" s="82" t="inlineStr">
        <is>
          <t>Jul</t>
        </is>
      </c>
      <c r="C13" s="69" t="n">
        <v>14000</v>
      </c>
      <c r="D13" s="69" t="n">
        <v>25100</v>
      </c>
      <c r="E13" s="84">
        <f>IF(C13="","",C13-N(D13))</f>
        <v/>
      </c>
      <c r="F13" s="86">
        <f>IF(OR(E13="",E12="",6=0),"",E13-E12)</f>
        <v/>
      </c>
    </row>
    <row r="14" ht="21" customHeight="1">
      <c r="B14" s="82" t="inlineStr">
        <is>
          <t>Aug</t>
        </is>
      </c>
      <c r="C14" s="69" t="n">
        <v>14700</v>
      </c>
      <c r="D14" s="69" t="n">
        <v>24600</v>
      </c>
      <c r="E14" s="84">
        <f>IF(C14="","",C14-N(D14))</f>
        <v/>
      </c>
      <c r="F14" s="86">
        <f>IF(OR(E14="",E13="",7=0),"",E14-E13)</f>
        <v/>
      </c>
    </row>
    <row r="15" ht="21" customHeight="1">
      <c r="B15" s="82" t="inlineStr">
        <is>
          <t>Sep</t>
        </is>
      </c>
      <c r="C15" s="69" t="n">
        <v>15500</v>
      </c>
      <c r="D15" s="69" t="n">
        <v>24000</v>
      </c>
      <c r="E15" s="84">
        <f>IF(C15="","",C15-N(D15))</f>
        <v/>
      </c>
      <c r="F15" s="86">
        <f>IF(OR(E15="",E14="",8=0),"",E15-E14)</f>
        <v/>
      </c>
    </row>
    <row r="16" ht="21" customHeight="1">
      <c r="B16" s="82" t="inlineStr">
        <is>
          <t>Oct</t>
        </is>
      </c>
      <c r="C16" s="69" t="n">
        <v>16300</v>
      </c>
      <c r="D16" s="69" t="n">
        <v>23500</v>
      </c>
      <c r="E16" s="84">
        <f>IF(C16="","",C16-N(D16))</f>
        <v/>
      </c>
      <c r="F16" s="86">
        <f>IF(OR(E16="",E15="",9=0),"",E16-E15)</f>
        <v/>
      </c>
    </row>
    <row r="17" ht="21" customHeight="1">
      <c r="B17" s="82" t="inlineStr">
        <is>
          <t>Nov</t>
        </is>
      </c>
      <c r="C17" s="69" t="n"/>
      <c r="D17" s="69" t="n"/>
      <c r="E17" s="84">
        <f>IF(C17="","",C17-N(D17))</f>
        <v/>
      </c>
      <c r="F17" s="86">
        <f>IF(OR(E17="",E16="",10=0),"",E17-E16)</f>
        <v/>
      </c>
    </row>
    <row r="18" ht="21" customHeight="1">
      <c r="B18" s="82" t="inlineStr">
        <is>
          <t>Dec</t>
        </is>
      </c>
      <c r="C18" s="69" t="n"/>
      <c r="D18" s="69" t="n"/>
      <c r="E18" s="84">
        <f>IF(C18="","",C18-N(D18))</f>
        <v/>
      </c>
      <c r="F18" s="86">
        <f>IF(OR(E18="",E17="",11=0),"",E18-E17)</f>
        <v/>
      </c>
    </row>
    <row r="20">
      <c r="B20" s="102" t="inlineStr">
        <is>
          <t>Assets: cash, savings, investments, retirement accounts, property value. Liabilities: loans, credit cards, mortgage balance. Update once a month, on the same day.</t>
        </is>
      </c>
      <c r="C20" s="102" t="n"/>
      <c r="D20" s="102" t="n"/>
      <c r="E20" s="102" t="n"/>
      <c r="F20" s="102" t="n"/>
    </row>
    <row r="21">
      <c r="B21" s="102" t="n"/>
      <c r="C21" s="102" t="n"/>
      <c r="D21" s="102" t="n"/>
      <c r="E21" s="102" t="n"/>
      <c r="F21" s="102" t="n"/>
    </row>
    <row r="22">
      <c r="B22" s="102" t="n"/>
      <c r="C22" s="102" t="n"/>
      <c r="D22" s="102" t="n"/>
      <c r="E22" s="102" t="n"/>
      <c r="F22" s="102" t="n"/>
    </row>
  </sheetData>
  <mergeCells count="2">
    <mergeCell ref="N2:O2"/>
    <mergeCell ref="B20:F22"/>
  </mergeCells>
  <conditionalFormatting sqref="E7:F18">
    <cfRule type="cellIs" priority="1" operator="lessThan" dxfId="4">
      <formula>0</formula>
    </cfRule>
    <cfRule type="cellIs" priority="2" operator="greaterThan" dxfId="5">
      <formula>0</formula>
    </cfRule>
  </conditionalFormatting>
  <hyperlinks>
    <hyperlink ref="N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P6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6" customWidth="1" min="2" max="2"/>
    <col width="18" customWidth="1" min="3" max="3"/>
    <col width="14" customWidth="1" min="4" max="4"/>
    <col width="14" customWidth="1" min="5" max="5"/>
    <col width="14" customWidth="1" min="6" max="6"/>
    <col width="3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30" t="inlineStr">
        <is>
          <t>Calculators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31" t="inlineStr">
        <is>
          <t>← Accueil</t>
        </is>
      </c>
      <c r="O2" s="1" t="n"/>
      <c r="P2" s="1" t="n"/>
    </row>
    <row r="3" ht="18" customHeight="1">
      <c r="A3" s="1" t="n"/>
      <c r="B3" s="4" t="inlineStr">
        <is>
          <t>Quick tools: the 50/30/20 rule, your emergency fund, compound growth and the true cost of daily habits.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</row>
    <row r="6" ht="24" customHeight="1">
      <c r="B6" s="12" t="inlineStr">
        <is>
          <t>1 · THE 50 / 30 / 20 RULE</t>
        </is>
      </c>
      <c r="C6" s="13" t="n"/>
      <c r="D6" s="13" t="n"/>
      <c r="E6" s="13" t="n"/>
      <c r="F6" s="13" t="n"/>
    </row>
    <row r="7" ht="23" customHeight="1">
      <c r="B7" s="107" t="inlineStr">
        <is>
          <t>Monthly take-home income</t>
        </is>
      </c>
      <c r="C7" s="43">
        <f>'Dashboard'!B7</f>
        <v/>
      </c>
      <c r="D7" s="108" t="inlineStr">
        <is>
          <t>Linked to this month. Overwrite to simulate.</t>
        </is>
      </c>
      <c r="E7" s="108" t="n"/>
      <c r="F7" s="108" t="n"/>
    </row>
    <row r="8" ht="23" customHeight="1">
      <c r="B8" s="107" t="inlineStr">
        <is>
          <t>Needs (50%): housing, food, bills</t>
        </is>
      </c>
      <c r="C8" s="109">
        <f>C7*0.5</f>
        <v/>
      </c>
    </row>
    <row r="9" ht="23" customHeight="1">
      <c r="B9" s="107" t="inlineStr">
        <is>
          <t>Wants (30%): fun, shopping, dining</t>
        </is>
      </c>
      <c r="C9" s="109">
        <f>C7*0.3</f>
        <v/>
      </c>
    </row>
    <row r="10" ht="23" customHeight="1">
      <c r="B10" s="107" t="inlineStr">
        <is>
          <t>Savings and debt (20%)</t>
        </is>
      </c>
      <c r="C10" s="109">
        <f>C7*0.2</f>
        <v/>
      </c>
    </row>
    <row r="12" ht="24" customHeight="1">
      <c r="B12" s="17" t="inlineStr">
        <is>
          <t>2 · EMERGENCY FUND</t>
        </is>
      </c>
      <c r="C12" s="18" t="n"/>
      <c r="D12" s="18" t="n"/>
      <c r="E12" s="18" t="n"/>
      <c r="F12" s="18" t="n"/>
    </row>
    <row r="13" ht="23" customHeight="1">
      <c r="B13" s="107" t="inlineStr">
        <is>
          <t>Monthly essential spending</t>
        </is>
      </c>
      <c r="C13" s="43" t="n">
        <v>2200</v>
      </c>
      <c r="D13" s="108" t="inlineStr">
        <is>
          <t>Housing, food, bills, minimum debt payments.</t>
        </is>
      </c>
      <c r="E13" s="108" t="n"/>
      <c r="F13" s="108" t="n"/>
    </row>
    <row r="14" ht="23" customHeight="1">
      <c r="B14" s="107" t="inlineStr">
        <is>
          <t>Months to cover</t>
        </is>
      </c>
      <c r="C14" s="42">
        <f>'Settings'!$C$13</f>
        <v/>
      </c>
      <c r="D14" s="108" t="inlineStr">
        <is>
          <t>From Settings.</t>
        </is>
      </c>
      <c r="E14" s="108" t="n"/>
      <c r="F14" s="108" t="n"/>
    </row>
    <row r="15" ht="23" customHeight="1">
      <c r="B15" s="107" t="inlineStr">
        <is>
          <t>Emergency fund target</t>
        </is>
      </c>
      <c r="C15" s="109">
        <f>C13*C14</f>
        <v/>
      </c>
    </row>
    <row r="16" ht="23" customHeight="1">
      <c r="B16" s="107" t="inlineStr">
        <is>
          <t>Saved so far</t>
        </is>
      </c>
      <c r="C16" s="43">
        <f>'Goals'!D7</f>
        <v/>
      </c>
      <c r="D16" s="108" t="inlineStr">
        <is>
          <t>Linked to your first savings goal.</t>
        </is>
      </c>
      <c r="E16" s="108" t="n"/>
      <c r="F16" s="108" t="n"/>
    </row>
    <row r="17" ht="23" customHeight="1">
      <c r="B17" s="107" t="inlineStr">
        <is>
          <t>Funded</t>
        </is>
      </c>
      <c r="C17" s="110">
        <f>IF(C15=0,0,MIN(1,C16/C15))</f>
        <v/>
      </c>
    </row>
    <row r="19" ht="24" customHeight="1">
      <c r="B19" s="36" t="inlineStr">
        <is>
          <t>3 · COMPOUND GROWTH</t>
        </is>
      </c>
      <c r="C19" s="37" t="n"/>
      <c r="D19" s="37" t="n"/>
      <c r="E19" s="37" t="n"/>
      <c r="F19" s="37" t="n"/>
    </row>
    <row r="20" ht="23" customHeight="1">
      <c r="B20" s="107" t="inlineStr">
        <is>
          <t>Starting amount</t>
        </is>
      </c>
      <c r="C20" s="43" t="n">
        <v>1000</v>
      </c>
    </row>
    <row r="21" ht="23" customHeight="1">
      <c r="B21" s="107" t="inlineStr">
        <is>
          <t>Monthly contribution</t>
        </is>
      </c>
      <c r="C21" s="43" t="n">
        <v>300</v>
      </c>
    </row>
    <row r="22" ht="23" customHeight="1">
      <c r="B22" s="107" t="inlineStr">
        <is>
          <t>Expected yearly return</t>
        </is>
      </c>
      <c r="C22" s="103" t="n">
        <v>0.06</v>
      </c>
      <c r="D22" s="108" t="inlineStr">
        <is>
          <t>An assumption, not a promise.</t>
        </is>
      </c>
      <c r="E22" s="108" t="n"/>
      <c r="F22" s="108" t="n"/>
    </row>
    <row r="23" ht="23" customHeight="1">
      <c r="B23" s="107" t="inlineStr">
        <is>
          <t>Years</t>
        </is>
      </c>
      <c r="C23" s="42" t="n">
        <v>20</v>
      </c>
    </row>
    <row r="24" ht="23" customHeight="1">
      <c r="B24" s="107" t="inlineStr">
        <is>
          <t>Final balance</t>
        </is>
      </c>
      <c r="C24" s="109">
        <f>FV(C22/12,C23*12,-C21,-C20)</f>
        <v/>
      </c>
    </row>
    <row r="25" ht="23" customHeight="1">
      <c r="B25" s="107" t="inlineStr">
        <is>
          <t>Total contributed</t>
        </is>
      </c>
      <c r="C25" s="111">
        <f>C20+C21*12*C23</f>
        <v/>
      </c>
    </row>
    <row r="26" ht="23" customHeight="1">
      <c r="B26" s="107" t="inlineStr">
        <is>
          <t>Growth earned</t>
        </is>
      </c>
      <c r="C26" s="109">
        <f>C24-C25</f>
        <v/>
      </c>
    </row>
    <row r="28" ht="24" customHeight="1">
      <c r="B28" s="21" t="inlineStr">
        <is>
          <t>4 · THE COST OF A DAILY HABIT</t>
        </is>
      </c>
      <c r="C28" s="22" t="n"/>
      <c r="D28" s="22" t="n"/>
      <c r="E28" s="22" t="n"/>
      <c r="F28" s="22" t="n"/>
    </row>
    <row r="29" ht="23" customHeight="1">
      <c r="B29" s="107" t="inlineStr">
        <is>
          <t>Daily cost of the habit</t>
        </is>
      </c>
      <c r="C29" s="43" t="n">
        <v>6</v>
      </c>
      <c r="D29" s="108" t="inlineStr">
        <is>
          <t>A coffee, a snack, a delivery fee…</t>
        </is>
      </c>
      <c r="E29" s="108" t="n"/>
      <c r="F29" s="108" t="n"/>
    </row>
    <row r="30" ht="23" customHeight="1">
      <c r="B30" s="107" t="inlineStr">
        <is>
          <t>Cost per year</t>
        </is>
      </c>
      <c r="C30" s="109">
        <f>C29*365</f>
        <v/>
      </c>
    </row>
    <row r="31" ht="23" customHeight="1">
      <c r="B31" s="107" t="inlineStr">
        <is>
          <t>Same money invested for 10 years</t>
        </is>
      </c>
      <c r="C31" s="109">
        <f>FV(C22/12,120,-C29*365/12)</f>
        <v/>
      </c>
      <c r="D31" s="108" t="inlineStr">
        <is>
          <t>At the return set in section 3.</t>
        </is>
      </c>
      <c r="E31" s="108" t="n"/>
      <c r="F31" s="108" t="n"/>
    </row>
    <row r="33" ht="22" customHeight="1">
      <c r="B33" s="64" t="inlineStr">
        <is>
          <t>Year</t>
        </is>
      </c>
      <c r="C33" s="64" t="inlineStr">
        <is>
          <t>Balance</t>
        </is>
      </c>
      <c r="D33" s="64" t="inlineStr">
        <is>
          <t>Contributed</t>
        </is>
      </c>
    </row>
    <row r="34">
      <c r="B34" s="97" t="n">
        <v>0</v>
      </c>
      <c r="C34" s="83">
        <f>FV($C$22/12,B34*12,-$C$21,-$C$20)</f>
        <v/>
      </c>
      <c r="D34" s="83">
        <f>$C$20+$C$21*12*B34</f>
        <v/>
      </c>
    </row>
    <row r="35">
      <c r="B35" s="97" t="n">
        <v>1</v>
      </c>
      <c r="C35" s="83">
        <f>FV($C$22/12,B35*12,-$C$21,-$C$20)</f>
        <v/>
      </c>
      <c r="D35" s="83">
        <f>$C$20+$C$21*12*B35</f>
        <v/>
      </c>
    </row>
    <row r="36">
      <c r="B36" s="97" t="n">
        <v>2</v>
      </c>
      <c r="C36" s="83">
        <f>FV($C$22/12,B36*12,-$C$21,-$C$20)</f>
        <v/>
      </c>
      <c r="D36" s="83">
        <f>$C$20+$C$21*12*B36</f>
        <v/>
      </c>
    </row>
    <row r="37">
      <c r="B37" s="97" t="n">
        <v>3</v>
      </c>
      <c r="C37" s="83">
        <f>FV($C$22/12,B37*12,-$C$21,-$C$20)</f>
        <v/>
      </c>
      <c r="D37" s="83">
        <f>$C$20+$C$21*12*B37</f>
        <v/>
      </c>
    </row>
    <row r="38">
      <c r="B38" s="97" t="n">
        <v>4</v>
      </c>
      <c r="C38" s="83">
        <f>FV($C$22/12,B38*12,-$C$21,-$C$20)</f>
        <v/>
      </c>
      <c r="D38" s="83">
        <f>$C$20+$C$21*12*B38</f>
        <v/>
      </c>
    </row>
    <row r="39">
      <c r="B39" s="97" t="n">
        <v>5</v>
      </c>
      <c r="C39" s="83">
        <f>FV($C$22/12,B39*12,-$C$21,-$C$20)</f>
        <v/>
      </c>
      <c r="D39" s="83">
        <f>$C$20+$C$21*12*B39</f>
        <v/>
      </c>
    </row>
    <row r="40">
      <c r="B40" s="97" t="n">
        <v>6</v>
      </c>
      <c r="C40" s="83">
        <f>FV($C$22/12,B40*12,-$C$21,-$C$20)</f>
        <v/>
      </c>
      <c r="D40" s="83">
        <f>$C$20+$C$21*12*B40</f>
        <v/>
      </c>
    </row>
    <row r="41">
      <c r="B41" s="97" t="n">
        <v>7</v>
      </c>
      <c r="C41" s="83">
        <f>FV($C$22/12,B41*12,-$C$21,-$C$20)</f>
        <v/>
      </c>
      <c r="D41" s="83">
        <f>$C$20+$C$21*12*B41</f>
        <v/>
      </c>
    </row>
    <row r="42">
      <c r="B42" s="97" t="n">
        <v>8</v>
      </c>
      <c r="C42" s="83">
        <f>FV($C$22/12,B42*12,-$C$21,-$C$20)</f>
        <v/>
      </c>
      <c r="D42" s="83">
        <f>$C$20+$C$21*12*B42</f>
        <v/>
      </c>
    </row>
    <row r="43">
      <c r="B43" s="97" t="n">
        <v>9</v>
      </c>
      <c r="C43" s="83">
        <f>FV($C$22/12,B43*12,-$C$21,-$C$20)</f>
        <v/>
      </c>
      <c r="D43" s="83">
        <f>$C$20+$C$21*12*B43</f>
        <v/>
      </c>
    </row>
    <row r="44">
      <c r="B44" s="97" t="n">
        <v>10</v>
      </c>
      <c r="C44" s="83">
        <f>FV($C$22/12,B44*12,-$C$21,-$C$20)</f>
        <v/>
      </c>
      <c r="D44" s="83">
        <f>$C$20+$C$21*12*B44</f>
        <v/>
      </c>
    </row>
    <row r="45">
      <c r="B45" s="97" t="n">
        <v>11</v>
      </c>
      <c r="C45" s="83">
        <f>FV($C$22/12,B45*12,-$C$21,-$C$20)</f>
        <v/>
      </c>
      <c r="D45" s="83">
        <f>$C$20+$C$21*12*B45</f>
        <v/>
      </c>
    </row>
    <row r="46">
      <c r="B46" s="97" t="n">
        <v>12</v>
      </c>
      <c r="C46" s="83">
        <f>FV($C$22/12,B46*12,-$C$21,-$C$20)</f>
        <v/>
      </c>
      <c r="D46" s="83">
        <f>$C$20+$C$21*12*B46</f>
        <v/>
      </c>
    </row>
    <row r="47">
      <c r="B47" s="97" t="n">
        <v>13</v>
      </c>
      <c r="C47" s="83">
        <f>FV($C$22/12,B47*12,-$C$21,-$C$20)</f>
        <v/>
      </c>
      <c r="D47" s="83">
        <f>$C$20+$C$21*12*B47</f>
        <v/>
      </c>
    </row>
    <row r="48">
      <c r="B48" s="97" t="n">
        <v>14</v>
      </c>
      <c r="C48" s="83">
        <f>FV($C$22/12,B48*12,-$C$21,-$C$20)</f>
        <v/>
      </c>
      <c r="D48" s="83">
        <f>$C$20+$C$21*12*B48</f>
        <v/>
      </c>
    </row>
    <row r="49">
      <c r="B49" s="97" t="n">
        <v>15</v>
      </c>
      <c r="C49" s="83">
        <f>FV($C$22/12,B49*12,-$C$21,-$C$20)</f>
        <v/>
      </c>
      <c r="D49" s="83">
        <f>$C$20+$C$21*12*B49</f>
        <v/>
      </c>
    </row>
    <row r="50">
      <c r="B50" s="97" t="n">
        <v>16</v>
      </c>
      <c r="C50" s="83">
        <f>FV($C$22/12,B50*12,-$C$21,-$C$20)</f>
        <v/>
      </c>
      <c r="D50" s="83">
        <f>$C$20+$C$21*12*B50</f>
        <v/>
      </c>
    </row>
    <row r="51">
      <c r="B51" s="97" t="n">
        <v>17</v>
      </c>
      <c r="C51" s="83">
        <f>FV($C$22/12,B51*12,-$C$21,-$C$20)</f>
        <v/>
      </c>
      <c r="D51" s="83">
        <f>$C$20+$C$21*12*B51</f>
        <v/>
      </c>
    </row>
    <row r="52">
      <c r="B52" s="97" t="n">
        <v>18</v>
      </c>
      <c r="C52" s="83">
        <f>FV($C$22/12,B52*12,-$C$21,-$C$20)</f>
        <v/>
      </c>
      <c r="D52" s="83">
        <f>$C$20+$C$21*12*B52</f>
        <v/>
      </c>
    </row>
    <row r="53">
      <c r="B53" s="97" t="n">
        <v>19</v>
      </c>
      <c r="C53" s="83">
        <f>FV($C$22/12,B53*12,-$C$21,-$C$20)</f>
        <v/>
      </c>
      <c r="D53" s="83">
        <f>$C$20+$C$21*12*B53</f>
        <v/>
      </c>
    </row>
    <row r="54">
      <c r="B54" s="97" t="n">
        <v>20</v>
      </c>
      <c r="C54" s="83">
        <f>FV($C$22/12,B54*12,-$C$21,-$C$20)</f>
        <v/>
      </c>
      <c r="D54" s="83">
        <f>$C$20+$C$21*12*B54</f>
        <v/>
      </c>
    </row>
    <row r="55">
      <c r="B55" s="97" t="n">
        <v>21</v>
      </c>
      <c r="C55" s="83">
        <f>FV($C$22/12,B55*12,-$C$21,-$C$20)</f>
        <v/>
      </c>
      <c r="D55" s="83">
        <f>$C$20+$C$21*12*B55</f>
        <v/>
      </c>
    </row>
    <row r="56">
      <c r="B56" s="97" t="n">
        <v>22</v>
      </c>
      <c r="C56" s="83">
        <f>FV($C$22/12,B56*12,-$C$21,-$C$20)</f>
        <v/>
      </c>
      <c r="D56" s="83">
        <f>$C$20+$C$21*12*B56</f>
        <v/>
      </c>
    </row>
    <row r="57">
      <c r="B57" s="97" t="n">
        <v>23</v>
      </c>
      <c r="C57" s="83">
        <f>FV($C$22/12,B57*12,-$C$21,-$C$20)</f>
        <v/>
      </c>
      <c r="D57" s="83">
        <f>$C$20+$C$21*12*B57</f>
        <v/>
      </c>
    </row>
    <row r="58">
      <c r="B58" s="97" t="n">
        <v>24</v>
      </c>
      <c r="C58" s="83">
        <f>FV($C$22/12,B58*12,-$C$21,-$C$20)</f>
        <v/>
      </c>
      <c r="D58" s="83">
        <f>$C$20+$C$21*12*B58</f>
        <v/>
      </c>
    </row>
    <row r="59">
      <c r="B59" s="97" t="n">
        <v>25</v>
      </c>
      <c r="C59" s="83">
        <f>FV($C$22/12,B59*12,-$C$21,-$C$20)</f>
        <v/>
      </c>
      <c r="D59" s="83">
        <f>$C$20+$C$21*12*B59</f>
        <v/>
      </c>
    </row>
    <row r="60">
      <c r="B60" s="97" t="n">
        <v>26</v>
      </c>
      <c r="C60" s="83">
        <f>FV($C$22/12,B60*12,-$C$21,-$C$20)</f>
        <v/>
      </c>
      <c r="D60" s="83">
        <f>$C$20+$C$21*12*B60</f>
        <v/>
      </c>
    </row>
    <row r="61">
      <c r="B61" s="97" t="n">
        <v>27</v>
      </c>
      <c r="C61" s="83">
        <f>FV($C$22/12,B61*12,-$C$21,-$C$20)</f>
        <v/>
      </c>
      <c r="D61" s="83">
        <f>$C$20+$C$21*12*B61</f>
        <v/>
      </c>
    </row>
    <row r="62">
      <c r="B62" s="97" t="n">
        <v>28</v>
      </c>
      <c r="C62" s="83">
        <f>FV($C$22/12,B62*12,-$C$21,-$C$20)</f>
        <v/>
      </c>
      <c r="D62" s="83">
        <f>$C$20+$C$21*12*B62</f>
        <v/>
      </c>
    </row>
    <row r="63">
      <c r="B63" s="97" t="n">
        <v>29</v>
      </c>
      <c r="C63" s="83">
        <f>FV($C$22/12,B63*12,-$C$21,-$C$20)</f>
        <v/>
      </c>
      <c r="D63" s="83">
        <f>$C$20+$C$21*12*B63</f>
        <v/>
      </c>
    </row>
    <row r="64">
      <c r="B64" s="97" t="n">
        <v>30</v>
      </c>
      <c r="C64" s="83">
        <f>FV($C$22/12,B64*12,-$C$21,-$C$20)</f>
        <v/>
      </c>
      <c r="D64" s="83">
        <f>$C$20+$C$21*12*B64</f>
        <v/>
      </c>
    </row>
  </sheetData>
  <mergeCells count="12">
    <mergeCell ref="B12:F12"/>
    <mergeCell ref="D13:F13"/>
    <mergeCell ref="D14:F14"/>
    <mergeCell ref="B6:F6"/>
    <mergeCell ref="D29:F29"/>
    <mergeCell ref="D31:F31"/>
    <mergeCell ref="B28:F28"/>
    <mergeCell ref="N2:O2"/>
    <mergeCell ref="D22:F22"/>
    <mergeCell ref="B19:F19"/>
    <mergeCell ref="D7:F7"/>
    <mergeCell ref="D16:F16"/>
  </mergeCells>
  <hyperlinks>
    <hyperlink ref="N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F30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8" customWidth="1" min="2" max="2"/>
    <col width="36" customWidth="1" min="3" max="3"/>
    <col width="52" customWidth="1" min="4" max="4"/>
    <col width="56" customWidth="1" min="5" max="5"/>
    <col width="2" customWidth="1" min="6" max="6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</row>
    <row r="2" ht="30" customHeight="1">
      <c r="A2" s="1" t="n"/>
      <c r="B2" s="30" t="inlineStr">
        <is>
          <t>Money playbook</t>
        </is>
      </c>
      <c r="C2" s="1" t="n"/>
      <c r="D2" s="31" t="inlineStr">
        <is>
          <t>← Accueil</t>
        </is>
      </c>
      <c r="E2" s="1" t="n"/>
      <c r="F2" s="1" t="n"/>
    </row>
    <row r="3" ht="18" customHeight="1">
      <c r="A3" s="1" t="n"/>
      <c r="B3" s="4" t="inlineStr">
        <is>
          <t>24 practical habits that make budgets work.</t>
        </is>
      </c>
      <c r="C3" s="1" t="n"/>
      <c r="D3" s="1" t="n"/>
      <c r="E3" s="1" t="n"/>
      <c r="F3" s="1" t="n"/>
    </row>
    <row r="4" ht="4" customHeight="1">
      <c r="A4" s="5" t="n"/>
      <c r="B4" s="5" t="n"/>
      <c r="C4" s="5" t="n"/>
      <c r="D4" s="5" t="n"/>
      <c r="E4" s="5" t="n"/>
      <c r="F4" s="5" t="n"/>
    </row>
    <row r="6" ht="28" customHeight="1">
      <c r="B6" s="64" t="inlineStr">
        <is>
          <t>Area</t>
        </is>
      </c>
      <c r="C6" s="72" t="inlineStr">
        <is>
          <t>Habit</t>
        </is>
      </c>
      <c r="D6" s="72" t="inlineStr">
        <is>
          <t>Why it works</t>
        </is>
      </c>
      <c r="E6" s="72" t="inlineStr">
        <is>
          <t>How to do it</t>
        </is>
      </c>
    </row>
    <row r="7" ht="34" customHeight="1">
      <c r="B7" s="33" t="inlineStr">
        <is>
          <t>Budgeting</t>
        </is>
      </c>
      <c r="C7" s="35" t="inlineStr">
        <is>
          <t>Pay yourself first</t>
        </is>
      </c>
      <c r="D7" s="35" t="inlineStr">
        <is>
          <t>Saving is a bill you pay to your future self before anything else.</t>
        </is>
      </c>
      <c r="E7" s="35" t="inlineStr">
        <is>
          <t>Automate a transfer on payday for each savings goal.</t>
        </is>
      </c>
    </row>
    <row r="8" ht="34" customHeight="1">
      <c r="B8" s="112" t="inlineStr">
        <is>
          <t>Budgeting</t>
        </is>
      </c>
      <c r="C8" s="113" t="inlineStr">
        <is>
          <t>Use the 50/30/20 rule as a starting point</t>
        </is>
      </c>
      <c r="D8" s="113" t="inlineStr">
        <is>
          <t>It gives you a sane structure before you fine-tune.</t>
        </is>
      </c>
      <c r="E8" s="113" t="inlineStr">
        <is>
          <t>Compare your Dashboard to the Calculators sheet monthly.</t>
        </is>
      </c>
    </row>
    <row r="9" ht="34" customHeight="1">
      <c r="B9" s="33" t="inlineStr">
        <is>
          <t>Budgeting</t>
        </is>
      </c>
      <c r="C9" s="35" t="inlineStr">
        <is>
          <t>Budget for irregular costs</t>
        </is>
      </c>
      <c r="D9" s="35" t="inlineStr">
        <is>
          <t>Car repairs, gifts and annual fees break budgets that ignore them.</t>
        </is>
      </c>
      <c r="E9" s="35" t="inlineStr">
        <is>
          <t>Add a monthly amount in a dedicated category.</t>
        </is>
      </c>
    </row>
    <row r="10" ht="24" customHeight="1">
      <c r="B10" s="112" t="inlineStr">
        <is>
          <t>Budgeting</t>
        </is>
      </c>
      <c r="C10" s="113" t="inlineStr">
        <is>
          <t>Review once a week</t>
        </is>
      </c>
      <c r="D10" s="113" t="inlineStr">
        <is>
          <t>Ten minutes weekly beats a painful yearly review.</t>
        </is>
      </c>
      <c r="E10" s="113" t="inlineStr">
        <is>
          <t>Pick a fixed day and update Transactions.</t>
        </is>
      </c>
    </row>
    <row r="11" ht="24" customHeight="1">
      <c r="B11" s="33" t="inlineStr">
        <is>
          <t>Budgeting</t>
        </is>
      </c>
      <c r="C11" s="35" t="inlineStr">
        <is>
          <t>Track every transaction for 90 days</t>
        </is>
      </c>
      <c r="D11" s="35" t="inlineStr">
        <is>
          <t>Awareness alone changes spending.</t>
        </is>
      </c>
      <c r="E11" s="35" t="inlineStr">
        <is>
          <t>Log each purchase the same day.</t>
        </is>
      </c>
    </row>
    <row r="12" ht="34" customHeight="1">
      <c r="B12" s="112" t="inlineStr">
        <is>
          <t>Budgeting</t>
        </is>
      </c>
      <c r="C12" s="113" t="inlineStr">
        <is>
          <t>Give every dollar a job</t>
        </is>
      </c>
      <c r="D12" s="113" t="inlineStr">
        <is>
          <t>Unassigned money gets spent without you noticing.</t>
        </is>
      </c>
      <c r="E12" s="113" t="inlineStr">
        <is>
          <t>Fill the Budget sheet until planned income is fully allocated.</t>
        </is>
      </c>
    </row>
    <row r="13" ht="34" customHeight="1">
      <c r="B13" s="33" t="inlineStr">
        <is>
          <t>Saving</t>
        </is>
      </c>
      <c r="C13" s="35" t="inlineStr">
        <is>
          <t>Build a starter emergency fund first</t>
        </is>
      </c>
      <c r="D13" s="35" t="inlineStr">
        <is>
          <t>A small buffer prevents new debt when life happens.</t>
        </is>
      </c>
      <c r="E13" s="35" t="inlineStr">
        <is>
          <t>Aim for one month of essentials, then grow it to 3 to 6 months.</t>
        </is>
      </c>
    </row>
    <row r="14" ht="34" customHeight="1">
      <c r="B14" s="112" t="inlineStr">
        <is>
          <t>Saving</t>
        </is>
      </c>
      <c r="C14" s="113" t="inlineStr">
        <is>
          <t>Name your goals</t>
        </is>
      </c>
      <c r="D14" s="113" t="inlineStr">
        <is>
          <t>A named goal with a date is easier to fund than a vague wish.</t>
        </is>
      </c>
      <c r="E14" s="113" t="inlineStr">
        <is>
          <t>Use the Goals sheet and set a monthly contribution.</t>
        </is>
      </c>
    </row>
    <row r="15" ht="24" customHeight="1">
      <c r="B15" s="33" t="inlineStr">
        <is>
          <t>Saving</t>
        </is>
      </c>
      <c r="C15" s="35" t="inlineStr">
        <is>
          <t>Raise savings when income rises</t>
        </is>
      </c>
      <c r="D15" s="35" t="inlineStr">
        <is>
          <t>Lifestyle creep eats raises.</t>
        </is>
      </c>
      <c r="E15" s="35" t="inlineStr">
        <is>
          <t>Save at least half of every raise automatically.</t>
        </is>
      </c>
    </row>
    <row r="16" ht="24" customHeight="1">
      <c r="B16" s="112" t="inlineStr">
        <is>
          <t>Saving</t>
        </is>
      </c>
      <c r="C16" s="113" t="inlineStr">
        <is>
          <t>Keep savings separate</t>
        </is>
      </c>
      <c r="D16" s="113" t="inlineStr">
        <is>
          <t>Out of sight, out of mind.</t>
        </is>
      </c>
      <c r="E16" s="113" t="inlineStr">
        <is>
          <t>Use a different account for your safety net.</t>
        </is>
      </c>
    </row>
    <row r="17" ht="24" customHeight="1">
      <c r="B17" s="33" t="inlineStr">
        <is>
          <t>Debt</t>
        </is>
      </c>
      <c r="C17" s="35" t="inlineStr">
        <is>
          <t>List every debt</t>
        </is>
      </c>
      <c r="D17" s="35" t="inlineStr">
        <is>
          <t>You can't beat what you can't see.</t>
        </is>
      </c>
      <c r="E17" s="35" t="inlineStr">
        <is>
          <t>Fill the Debts sheet with balance, rate and payment.</t>
        </is>
      </c>
    </row>
    <row r="18" ht="24" customHeight="1">
      <c r="B18" s="112" t="inlineStr">
        <is>
          <t>Debt</t>
        </is>
      </c>
      <c r="C18" s="113" t="inlineStr">
        <is>
          <t>Choose snowball or avalanche</t>
        </is>
      </c>
      <c r="D18" s="113" t="inlineStr">
        <is>
          <t>Both work; the best method is the one you stick to.</t>
        </is>
      </c>
      <c r="E18" s="113" t="inlineStr">
        <is>
          <t>Follow the order columns in Debts.</t>
        </is>
      </c>
    </row>
    <row r="19" ht="24" customHeight="1">
      <c r="B19" s="33" t="inlineStr">
        <is>
          <t>Debt</t>
        </is>
      </c>
      <c r="C19" s="35" t="inlineStr">
        <is>
          <t>Pay more than the minimum</t>
        </is>
      </c>
      <c r="D19" s="35" t="inlineStr">
        <is>
          <t>Minimums are designed to keep you in debt for years.</t>
        </is>
      </c>
      <c r="E19" s="35" t="inlineStr">
        <is>
          <t>Add even a small extra amount to one priority debt.</t>
        </is>
      </c>
    </row>
    <row r="20" ht="34" customHeight="1">
      <c r="B20" s="112" t="inlineStr">
        <is>
          <t>Debt</t>
        </is>
      </c>
      <c r="C20" s="113" t="inlineStr">
        <is>
          <t>Avoid new debt while paying off old debt</t>
        </is>
      </c>
      <c r="D20" s="113" t="inlineStr">
        <is>
          <t>Otherwise you run on a treadmill.</t>
        </is>
      </c>
      <c r="E20" s="113" t="inlineStr">
        <is>
          <t>Freeze credit card use or pay it in full monthly.</t>
        </is>
      </c>
    </row>
    <row r="21" ht="24" customHeight="1">
      <c r="B21" s="33" t="inlineStr">
        <is>
          <t>Investing basics</t>
        </is>
      </c>
      <c r="C21" s="35" t="inlineStr">
        <is>
          <t>Start early, even small</t>
        </is>
      </c>
      <c r="D21" s="35" t="inlineStr">
        <is>
          <t>Time in the market matters more than the amount.</t>
        </is>
      </c>
      <c r="E21" s="35" t="inlineStr">
        <is>
          <t>Test scenarios in the compound growth calculator.</t>
        </is>
      </c>
    </row>
    <row r="22" ht="34" customHeight="1">
      <c r="B22" s="112" t="inlineStr">
        <is>
          <t>Investing basics</t>
        </is>
      </c>
      <c r="C22" s="113" t="inlineStr">
        <is>
          <t>Keep costs low</t>
        </is>
      </c>
      <c r="D22" s="113" t="inlineStr">
        <is>
          <t>Fees compound against you just like returns compound for you.</t>
        </is>
      </c>
      <c r="E22" s="113" t="inlineStr">
        <is>
          <t>Compare the total yearly fee of any product.</t>
        </is>
      </c>
    </row>
    <row r="23" ht="24" customHeight="1">
      <c r="B23" s="33" t="inlineStr">
        <is>
          <t>Investing basics</t>
        </is>
      </c>
      <c r="C23" s="35" t="inlineStr">
        <is>
          <t>Diversify</t>
        </is>
      </c>
      <c r="D23" s="35" t="inlineStr">
        <is>
          <t>Concentrated bets can wipe out years of progress.</t>
        </is>
      </c>
      <c r="E23" s="35" t="inlineStr">
        <is>
          <t>Spread across assets and regions.</t>
        </is>
      </c>
    </row>
    <row r="24" ht="24" customHeight="1">
      <c r="B24" s="112" t="inlineStr">
        <is>
          <t>Investing basics</t>
        </is>
      </c>
      <c r="C24" s="113" t="inlineStr">
        <is>
          <t>Invest only money you won't need soon</t>
        </is>
      </c>
      <c r="D24" s="113" t="inlineStr">
        <is>
          <t>Markets fall, and forced selling locks in losses.</t>
        </is>
      </c>
      <c r="E24" s="113" t="inlineStr">
        <is>
          <t>Fund your emergency fund first.</t>
        </is>
      </c>
    </row>
    <row r="25" ht="24" customHeight="1">
      <c r="B25" s="33" t="inlineStr">
        <is>
          <t>Habits</t>
        </is>
      </c>
      <c r="C25" s="35" t="inlineStr">
        <is>
          <t>Cut subscriptions you don't use</t>
        </is>
      </c>
      <c r="D25" s="35" t="inlineStr">
        <is>
          <t>Small recurring costs add up to hundreds per year.</t>
        </is>
      </c>
      <c r="E25" s="35" t="inlineStr">
        <is>
          <t>Audit the Subscriptions sheet every quarter.</t>
        </is>
      </c>
    </row>
    <row r="26" ht="24" customHeight="1">
      <c r="B26" s="112" t="inlineStr">
        <is>
          <t>Habits</t>
        </is>
      </c>
      <c r="C26" s="113" t="inlineStr">
        <is>
          <t>Wait 48 hours before big purchases</t>
        </is>
      </c>
      <c r="D26" s="113" t="inlineStr">
        <is>
          <t>Most impulse urges fade within two days.</t>
        </is>
      </c>
      <c r="E26" s="113" t="inlineStr">
        <is>
          <t>Add the item to a wish list and revisit.</t>
        </is>
      </c>
    </row>
    <row r="27" ht="24" customHeight="1">
      <c r="B27" s="33" t="inlineStr">
        <is>
          <t>Habits</t>
        </is>
      </c>
      <c r="C27" s="35" t="inlineStr">
        <is>
          <t>Celebrate milestones</t>
        </is>
      </c>
      <c r="D27" s="35" t="inlineStr">
        <is>
          <t>Motivation sustains habits.</t>
        </is>
      </c>
      <c r="E27" s="35" t="inlineStr">
        <is>
          <t>Reward yourself cheaply when a goal reaches 25%, 50%, 75%.</t>
        </is>
      </c>
    </row>
    <row r="28" ht="24" customHeight="1">
      <c r="B28" s="112" t="inlineStr">
        <is>
          <t>Habits</t>
        </is>
      </c>
      <c r="C28" s="113" t="inlineStr">
        <is>
          <t>Track your net worth monthly</t>
        </is>
      </c>
      <c r="D28" s="113" t="inlineStr">
        <is>
          <t>It shows progress even when savings feel slow.</t>
        </is>
      </c>
      <c r="E28" s="113" t="inlineStr">
        <is>
          <t>Update the Net worth sheet on the same day each month.</t>
        </is>
      </c>
    </row>
    <row r="29" ht="24" customHeight="1">
      <c r="B29" s="33" t="inlineStr">
        <is>
          <t>Habits</t>
        </is>
      </c>
      <c r="C29" s="35" t="inlineStr">
        <is>
          <t>Plan for a bad month</t>
        </is>
      </c>
      <c r="D29" s="35" t="inlineStr">
        <is>
          <t>One surprise shouldn't derail the whole year.</t>
        </is>
      </c>
      <c r="E29" s="35" t="inlineStr">
        <is>
          <t>Keep a small buffer category in your budget.</t>
        </is>
      </c>
    </row>
    <row r="30" ht="24" customHeight="1">
      <c r="B30" s="112" t="inlineStr">
        <is>
          <t>Habits</t>
        </is>
      </c>
      <c r="C30" s="113" t="inlineStr">
        <is>
          <t>Talk about money</t>
        </is>
      </c>
      <c r="D30" s="113" t="inlineStr">
        <is>
          <t>Shared goals work better than secret ones.</t>
        </is>
      </c>
      <c r="E30" s="113" t="inlineStr">
        <is>
          <t>Hold a monthly money date with your partner.</t>
        </is>
      </c>
    </row>
  </sheetData>
  <mergeCells count="1">
    <mergeCell ref="D2:E2"/>
  </mergeCells>
  <hyperlinks>
    <hyperlink ref="D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D41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00" customWidth="1" min="3" max="3"/>
    <col width="2" customWidth="1" min="4" max="4"/>
  </cols>
  <sheetData>
    <row r="1" ht="22" customHeight="1">
      <c r="A1" s="1" t="n"/>
      <c r="B1" s="2">
        <f>'Settings'!$C$7</f>
        <v/>
      </c>
      <c r="C1" s="1" t="n"/>
      <c r="D1" s="1" t="n"/>
    </row>
    <row r="2" ht="30" customHeight="1">
      <c r="A2" s="1" t="n"/>
      <c r="B2" s="31" t="inlineStr">
        <is>
          <t>← Accueil</t>
        </is>
      </c>
      <c r="C2" s="1" t="n"/>
      <c r="D2" s="1" t="n"/>
    </row>
    <row r="3" ht="18" customHeight="1">
      <c r="A3" s="1" t="n"/>
      <c r="B3" s="4" t="inlineStr">
        <is>
          <t>Money terms explained simply.</t>
        </is>
      </c>
      <c r="C3" s="1" t="n"/>
      <c r="D3" s="1" t="n"/>
    </row>
    <row r="4" ht="4" customHeight="1">
      <c r="A4" s="5" t="n"/>
      <c r="B4" s="5" t="n"/>
      <c r="C4" s="5" t="n"/>
      <c r="D4" s="5" t="n"/>
    </row>
    <row r="6" ht="28" customHeight="1">
      <c r="B6" s="64" t="inlineStr">
        <is>
          <t>Term</t>
        </is>
      </c>
      <c r="C6" s="72" t="inlineStr">
        <is>
          <t>Definition</t>
        </is>
      </c>
    </row>
    <row r="7" ht="24" customHeight="1">
      <c r="B7" s="33" t="inlineStr">
        <is>
          <t>Budget</t>
        </is>
      </c>
      <c r="C7" s="35" t="inlineStr">
        <is>
          <t>A plan for how much you will earn and spend over a period.</t>
        </is>
      </c>
    </row>
    <row r="8" ht="24" customHeight="1">
      <c r="B8" s="112" t="inlineStr">
        <is>
          <t>Income</t>
        </is>
      </c>
      <c r="C8" s="113" t="inlineStr">
        <is>
          <t>Money you receive: salary, freelance work, dividends.</t>
        </is>
      </c>
    </row>
    <row r="9" ht="24" customHeight="1">
      <c r="B9" s="33" t="inlineStr">
        <is>
          <t>Expense</t>
        </is>
      </c>
      <c r="C9" s="35" t="inlineStr">
        <is>
          <t>Money you spend.</t>
        </is>
      </c>
    </row>
    <row r="10" ht="24" customHeight="1">
      <c r="B10" s="112" t="inlineStr">
        <is>
          <t>Fixed expense</t>
        </is>
      </c>
      <c r="C10" s="113" t="inlineStr">
        <is>
          <t>A cost that stays about the same each month, such as rent.</t>
        </is>
      </c>
    </row>
    <row r="11" ht="24" customHeight="1">
      <c r="B11" s="33" t="inlineStr">
        <is>
          <t>Variable expense</t>
        </is>
      </c>
      <c r="C11" s="35" t="inlineStr">
        <is>
          <t>A cost that changes month to month, such as groceries.</t>
        </is>
      </c>
    </row>
    <row r="12" ht="24" customHeight="1">
      <c r="B12" s="112" t="inlineStr">
        <is>
          <t>Net income</t>
        </is>
      </c>
      <c r="C12" s="113" t="inlineStr">
        <is>
          <t>Income after taxes and deductions.</t>
        </is>
      </c>
    </row>
    <row r="13" ht="24" customHeight="1">
      <c r="B13" s="33" t="inlineStr">
        <is>
          <t>Gross income</t>
        </is>
      </c>
      <c r="C13" s="35" t="inlineStr">
        <is>
          <t>Income before taxes and deductions.</t>
        </is>
      </c>
    </row>
    <row r="14" ht="24" customHeight="1">
      <c r="B14" s="112" t="inlineStr">
        <is>
          <t>Savings rate</t>
        </is>
      </c>
      <c r="C14" s="113" t="inlineStr">
        <is>
          <t>Savings divided by income, shown as a percentage.</t>
        </is>
      </c>
    </row>
    <row r="15" ht="24" customHeight="1">
      <c r="B15" s="33" t="inlineStr">
        <is>
          <t>Emergency fund</t>
        </is>
      </c>
      <c r="C15" s="35" t="inlineStr">
        <is>
          <t>Cash set aside for unexpected costs or loss of income.</t>
        </is>
      </c>
    </row>
    <row r="16" ht="24" customHeight="1">
      <c r="B16" s="112" t="inlineStr">
        <is>
          <t>Net worth</t>
        </is>
      </c>
      <c r="C16" s="113" t="inlineStr">
        <is>
          <t>Everything you own minus everything you owe.</t>
        </is>
      </c>
    </row>
    <row r="17" ht="24" customHeight="1">
      <c r="B17" s="33" t="inlineStr">
        <is>
          <t>Asset</t>
        </is>
      </c>
      <c r="C17" s="35" t="inlineStr">
        <is>
          <t>Something of value you own.</t>
        </is>
      </c>
    </row>
    <row r="18" ht="24" customHeight="1">
      <c r="B18" s="112" t="inlineStr">
        <is>
          <t>Liability</t>
        </is>
      </c>
      <c r="C18" s="113" t="inlineStr">
        <is>
          <t>Money you owe.</t>
        </is>
      </c>
    </row>
    <row r="19" ht="24" customHeight="1">
      <c r="B19" s="33" t="inlineStr">
        <is>
          <t>APR</t>
        </is>
      </c>
      <c r="C19" s="35" t="inlineStr">
        <is>
          <t>Annual percentage rate: the yearly cost of borrowing.</t>
        </is>
      </c>
    </row>
    <row r="20" ht="24" customHeight="1">
      <c r="B20" s="112" t="inlineStr">
        <is>
          <t>Interest</t>
        </is>
      </c>
      <c r="C20" s="113" t="inlineStr">
        <is>
          <t>The price of borrowing money, or the reward for lending it.</t>
        </is>
      </c>
    </row>
    <row r="21" ht="24" customHeight="1">
      <c r="B21" s="33" t="inlineStr">
        <is>
          <t>Compound interest</t>
        </is>
      </c>
      <c r="C21" s="35" t="inlineStr">
        <is>
          <t>Interest earned on both your original money and previous interest.</t>
        </is>
      </c>
    </row>
    <row r="22" ht="24" customHeight="1">
      <c r="B22" s="112" t="inlineStr">
        <is>
          <t>Principal</t>
        </is>
      </c>
      <c r="C22" s="113" t="inlineStr">
        <is>
          <t>The original amount borrowed or invested.</t>
        </is>
      </c>
    </row>
    <row r="23" ht="24" customHeight="1">
      <c r="B23" s="33" t="inlineStr">
        <is>
          <t>Minimum payment</t>
        </is>
      </c>
      <c r="C23" s="35" t="inlineStr">
        <is>
          <t>The smallest amount you must pay on a debt each month.</t>
        </is>
      </c>
    </row>
    <row r="24" ht="24" customHeight="1">
      <c r="B24" s="112" t="inlineStr">
        <is>
          <t>Debt snowball</t>
        </is>
      </c>
      <c r="C24" s="113" t="inlineStr">
        <is>
          <t>Paying off debts from the smallest balance to the largest.</t>
        </is>
      </c>
    </row>
    <row r="25" ht="24" customHeight="1">
      <c r="B25" s="33" t="inlineStr">
        <is>
          <t>Debt avalanche</t>
        </is>
      </c>
      <c r="C25" s="35" t="inlineStr">
        <is>
          <t>Paying off debts from the highest interest rate to the lowest.</t>
        </is>
      </c>
    </row>
    <row r="26" ht="24" customHeight="1">
      <c r="B26" s="112" t="inlineStr">
        <is>
          <t>Credit score</t>
        </is>
      </c>
      <c r="C26" s="113" t="inlineStr">
        <is>
          <t>A number that estimates how reliably you repay debts.</t>
        </is>
      </c>
    </row>
    <row r="27" ht="24" customHeight="1">
      <c r="B27" s="33" t="inlineStr">
        <is>
          <t>Debt-to-income ratio</t>
        </is>
      </c>
      <c r="C27" s="35" t="inlineStr">
        <is>
          <t>Monthly debt payments divided by monthly income.</t>
        </is>
      </c>
    </row>
    <row r="28" ht="24" customHeight="1">
      <c r="B28" s="112" t="inlineStr">
        <is>
          <t>Sinking fund</t>
        </is>
      </c>
      <c r="C28" s="113" t="inlineStr">
        <is>
          <t>Money set aside gradually for a known future expense.</t>
        </is>
      </c>
    </row>
    <row r="29" ht="24" customHeight="1">
      <c r="B29" s="33" t="inlineStr">
        <is>
          <t>Zero-based budget</t>
        </is>
      </c>
      <c r="C29" s="35" t="inlineStr">
        <is>
          <t>A budget where income minus planned spending and saving equals zero.</t>
        </is>
      </c>
    </row>
    <row r="30" ht="24" customHeight="1">
      <c r="B30" s="112" t="inlineStr">
        <is>
          <t>50/30/20 rule</t>
        </is>
      </c>
      <c r="C30" s="113" t="inlineStr">
        <is>
          <t>A guideline splitting income into needs, wants and savings.</t>
        </is>
      </c>
    </row>
    <row r="31" ht="24" customHeight="1">
      <c r="B31" s="33" t="inlineStr">
        <is>
          <t>Cash flow</t>
        </is>
      </c>
      <c r="C31" s="35" t="inlineStr">
        <is>
          <t>The movement of money in and out of your accounts.</t>
        </is>
      </c>
    </row>
    <row r="32" ht="24" customHeight="1">
      <c r="B32" s="112" t="inlineStr">
        <is>
          <t>Lifestyle creep</t>
        </is>
      </c>
      <c r="C32" s="113" t="inlineStr">
        <is>
          <t>Spending more as income rises.</t>
        </is>
      </c>
    </row>
    <row r="33" ht="24" customHeight="1">
      <c r="B33" s="33" t="inlineStr">
        <is>
          <t>Opportunity cost</t>
        </is>
      </c>
      <c r="C33" s="35" t="inlineStr">
        <is>
          <t>What you give up when you choose one option over another.</t>
        </is>
      </c>
    </row>
    <row r="34" ht="24" customHeight="1">
      <c r="B34" s="112" t="inlineStr">
        <is>
          <t>Inflation</t>
        </is>
      </c>
      <c r="C34" s="113" t="inlineStr">
        <is>
          <t>The general rise in prices over time.</t>
        </is>
      </c>
    </row>
    <row r="35" ht="24" customHeight="1">
      <c r="B35" s="33" t="inlineStr">
        <is>
          <t>Diversification</t>
        </is>
      </c>
      <c r="C35" s="35" t="inlineStr">
        <is>
          <t>Spreading investments to reduce risk.</t>
        </is>
      </c>
    </row>
    <row r="36" ht="24" customHeight="1">
      <c r="B36" s="112" t="inlineStr">
        <is>
          <t>Index fund</t>
        </is>
      </c>
      <c r="C36" s="113" t="inlineStr">
        <is>
          <t>A fund that tracks a market index at low cost.</t>
        </is>
      </c>
    </row>
    <row r="37" ht="24" customHeight="1">
      <c r="B37" s="33" t="inlineStr">
        <is>
          <t>Retirement account</t>
        </is>
      </c>
      <c r="C37" s="35" t="inlineStr">
        <is>
          <t>An account with tax advantages for long-term saving.</t>
        </is>
      </c>
    </row>
    <row r="38" ht="24" customHeight="1">
      <c r="B38" s="112" t="inlineStr">
        <is>
          <t>Rebalancing</t>
        </is>
      </c>
      <c r="C38" s="113" t="inlineStr">
        <is>
          <t>Adjusting investments back to your target mix.</t>
        </is>
      </c>
    </row>
    <row r="39" ht="24" customHeight="1">
      <c r="B39" s="33" t="inlineStr">
        <is>
          <t>Variance</t>
        </is>
      </c>
      <c r="C39" s="35" t="inlineStr">
        <is>
          <t>The difference between planned and actual amounts.</t>
        </is>
      </c>
    </row>
    <row r="40" ht="24" customHeight="1">
      <c r="B40" s="112" t="inlineStr">
        <is>
          <t>Recurring payment</t>
        </is>
      </c>
      <c r="C40" s="113" t="inlineStr">
        <is>
          <t>A payment that repeats on a schedule.</t>
        </is>
      </c>
    </row>
    <row r="41" ht="24" customHeight="1">
      <c r="B41" s="33" t="inlineStr">
        <is>
          <t>Payoff date</t>
        </is>
      </c>
      <c r="C41" s="35" t="inlineStr">
        <is>
          <t>The date a debt reaches zero at the current payment.</t>
        </is>
      </c>
    </row>
  </sheetData>
  <mergeCells count="1">
    <mergeCell ref="B2:C2"/>
  </mergeCells>
  <hyperlinks>
    <hyperlink ref="B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F27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</row>
    <row r="2" ht="30" customHeight="1">
      <c r="A2" s="1" t="n"/>
      <c r="B2" s="30" t="inlineStr">
        <is>
          <t>Lists</t>
        </is>
      </c>
      <c r="C2" s="1" t="n"/>
      <c r="D2" s="1" t="n"/>
      <c r="E2" s="31" t="inlineStr">
        <is>
          <t>← Accueil</t>
        </is>
      </c>
      <c r="F2" s="1" t="n"/>
    </row>
    <row r="3" ht="18" customHeight="1">
      <c r="A3" s="1" t="n"/>
      <c r="B3" s="4" t="inlineStr">
        <is>
          <t>Rename the blue categories to match your life. Dropdown menus and tables update automatically.</t>
        </is>
      </c>
      <c r="C3" s="1" t="n"/>
      <c r="D3" s="1" t="n"/>
      <c r="E3" s="1" t="n"/>
      <c r="F3" s="1" t="n"/>
    </row>
    <row r="4" ht="4" customHeight="1">
      <c r="A4" s="5" t="n"/>
      <c r="B4" s="5" t="n"/>
      <c r="C4" s="5" t="n"/>
      <c r="D4" s="5" t="n"/>
      <c r="E4" s="5" t="n"/>
      <c r="F4" s="5" t="n"/>
    </row>
    <row r="5" ht="30" customHeight="1">
      <c r="B5" s="64" t="inlineStr">
        <is>
          <t>Expense categories (16)</t>
        </is>
      </c>
      <c r="C5" s="64" t="inlineStr">
        <is>
          <t>Income categories (6)</t>
        </is>
      </c>
      <c r="D5" s="64" t="inlineStr">
        <is>
          <t>Payment methods (5)</t>
        </is>
      </c>
      <c r="E5" s="64" t="inlineStr">
        <is>
          <t>Months</t>
        </is>
      </c>
      <c r="F5" s="64" t="inlineStr">
        <is>
          <t>All categories (auto)</t>
        </is>
      </c>
    </row>
    <row r="6">
      <c r="B6" s="68" t="inlineStr">
        <is>
          <t>Housing</t>
        </is>
      </c>
      <c r="C6" s="68" t="inlineStr">
        <is>
          <t>Salary</t>
        </is>
      </c>
      <c r="D6" s="68" t="inlineStr">
        <is>
          <t>Debit card</t>
        </is>
      </c>
      <c r="E6" s="73" t="inlineStr">
        <is>
          <t>January</t>
        </is>
      </c>
      <c r="F6" s="73">
        <f>IF(B6="","",B6)</f>
        <v/>
      </c>
    </row>
    <row r="7">
      <c r="B7" s="68" t="inlineStr">
        <is>
          <t>Utilities</t>
        </is>
      </c>
      <c r="C7" s="68" t="inlineStr">
        <is>
          <t>Freelance</t>
        </is>
      </c>
      <c r="D7" s="68" t="inlineStr">
        <is>
          <t>Credit card</t>
        </is>
      </c>
      <c r="E7" s="73" t="inlineStr">
        <is>
          <t>February</t>
        </is>
      </c>
      <c r="F7" s="73">
        <f>IF(B7="","",B7)</f>
        <v/>
      </c>
    </row>
    <row r="8">
      <c r="B8" s="68" t="inlineStr">
        <is>
          <t>Groceries</t>
        </is>
      </c>
      <c r="C8" s="68" t="inlineStr">
        <is>
          <t>Investments</t>
        </is>
      </c>
      <c r="D8" s="68" t="inlineStr">
        <is>
          <t>Cash</t>
        </is>
      </c>
      <c r="E8" s="73" t="inlineStr">
        <is>
          <t>March</t>
        </is>
      </c>
      <c r="F8" s="73">
        <f>IF(B8="","",B8)</f>
        <v/>
      </c>
    </row>
    <row r="9">
      <c r="B9" s="68" t="inlineStr">
        <is>
          <t>Transport</t>
        </is>
      </c>
      <c r="C9" s="68" t="inlineStr">
        <is>
          <t>Gifts received</t>
        </is>
      </c>
      <c r="D9" s="68" t="inlineStr">
        <is>
          <t>Bank transfer</t>
        </is>
      </c>
      <c r="E9" s="73" t="inlineStr">
        <is>
          <t>April</t>
        </is>
      </c>
      <c r="F9" s="73">
        <f>IF(B9="","",B9)</f>
        <v/>
      </c>
    </row>
    <row r="10">
      <c r="B10" s="68" t="inlineStr">
        <is>
          <t>Insurance</t>
        </is>
      </c>
      <c r="C10" s="68" t="inlineStr">
        <is>
          <t>Refunds</t>
        </is>
      </c>
      <c r="D10" s="68" t="inlineStr">
        <is>
          <t>Other</t>
        </is>
      </c>
      <c r="E10" s="73" t="inlineStr">
        <is>
          <t>May</t>
        </is>
      </c>
      <c r="F10" s="73">
        <f>IF(B10="","",B10)</f>
        <v/>
      </c>
    </row>
    <row r="11">
      <c r="B11" s="68" t="inlineStr">
        <is>
          <t>Health</t>
        </is>
      </c>
      <c r="C11" s="68" t="inlineStr">
        <is>
          <t>Other income</t>
        </is>
      </c>
      <c r="D11" s="68" t="n"/>
      <c r="E11" s="73" t="inlineStr">
        <is>
          <t>June</t>
        </is>
      </c>
      <c r="F11" s="73">
        <f>IF(B11="","",B11)</f>
        <v/>
      </c>
    </row>
    <row r="12">
      <c r="B12" s="68" t="inlineStr">
        <is>
          <t>Dining out</t>
        </is>
      </c>
      <c r="C12" s="73" t="n"/>
      <c r="E12" s="73" t="inlineStr">
        <is>
          <t>July</t>
        </is>
      </c>
      <c r="F12" s="73">
        <f>IF(B12="","",B12)</f>
        <v/>
      </c>
    </row>
    <row r="13">
      <c r="B13" s="68" t="inlineStr">
        <is>
          <t>Entertainment</t>
        </is>
      </c>
      <c r="C13" s="73" t="n"/>
      <c r="E13" s="73" t="inlineStr">
        <is>
          <t>August</t>
        </is>
      </c>
      <c r="F13" s="73">
        <f>IF(B13="","",B13)</f>
        <v/>
      </c>
    </row>
    <row r="14">
      <c r="B14" s="68" t="inlineStr">
        <is>
          <t>Shopping</t>
        </is>
      </c>
      <c r="C14" s="73" t="n"/>
      <c r="E14" s="73" t="inlineStr">
        <is>
          <t>September</t>
        </is>
      </c>
      <c r="F14" s="73">
        <f>IF(B14="","",B14)</f>
        <v/>
      </c>
    </row>
    <row r="15">
      <c r="B15" s="68" t="inlineStr">
        <is>
          <t>Subscriptions</t>
        </is>
      </c>
      <c r="C15" s="73" t="n"/>
      <c r="E15" s="73" t="inlineStr">
        <is>
          <t>October</t>
        </is>
      </c>
      <c r="F15" s="73">
        <f>IF(B15="","",B15)</f>
        <v/>
      </c>
    </row>
    <row r="16">
      <c r="B16" s="68" t="inlineStr">
        <is>
          <t>Education</t>
        </is>
      </c>
      <c r="C16" s="73" t="n"/>
      <c r="E16" s="73" t="inlineStr">
        <is>
          <t>November</t>
        </is>
      </c>
      <c r="F16" s="73">
        <f>IF(B16="","",B16)</f>
        <v/>
      </c>
    </row>
    <row r="17">
      <c r="B17" s="68" t="inlineStr">
        <is>
          <t>Travel</t>
        </is>
      </c>
      <c r="C17" s="73" t="n"/>
      <c r="E17" s="73" t="inlineStr">
        <is>
          <t>December</t>
        </is>
      </c>
      <c r="F17" s="73">
        <f>IF(B17="","",B17)</f>
        <v/>
      </c>
    </row>
    <row r="18">
      <c r="B18" s="68" t="inlineStr">
        <is>
          <t>Gifts &amp; donations</t>
        </is>
      </c>
      <c r="C18" s="73" t="n"/>
      <c r="F18" s="73">
        <f>IF(B18="","",B18)</f>
        <v/>
      </c>
    </row>
    <row r="19">
      <c r="B19" s="68" t="inlineStr">
        <is>
          <t>Debt payments</t>
        </is>
      </c>
      <c r="C19" s="73" t="n"/>
      <c r="F19" s="73">
        <f>IF(B19="","",B19)</f>
        <v/>
      </c>
    </row>
    <row r="20">
      <c r="B20" s="68" t="inlineStr">
        <is>
          <t>Personal care</t>
        </is>
      </c>
      <c r="C20" s="73" t="n"/>
      <c r="F20" s="73">
        <f>IF(B20="","",B20)</f>
        <v/>
      </c>
    </row>
    <row r="21">
      <c r="B21" s="68" t="inlineStr">
        <is>
          <t>Other</t>
        </is>
      </c>
      <c r="C21" s="73" t="n"/>
      <c r="F21" s="73">
        <f>IF(B21="","",B21)</f>
        <v/>
      </c>
    </row>
    <row r="22">
      <c r="F22" s="73">
        <f>IF(C6="","",C6)</f>
        <v/>
      </c>
    </row>
    <row r="23">
      <c r="F23" s="73">
        <f>IF(C7="","",C7)</f>
        <v/>
      </c>
    </row>
    <row r="24">
      <c r="F24" s="73">
        <f>IF(C8="","",C8)</f>
        <v/>
      </c>
    </row>
    <row r="25">
      <c r="F25" s="73">
        <f>IF(C9="","",C9)</f>
        <v/>
      </c>
    </row>
    <row r="26">
      <c r="F26" s="73">
        <f>IF(C10="","",C10)</f>
        <v/>
      </c>
    </row>
    <row r="27">
      <c r="F27" s="73">
        <f>IF(C11="","",C11)</f>
        <v/>
      </c>
    </row>
  </sheetData>
  <mergeCells count="1">
    <mergeCell ref="E2:F2"/>
  </mergeCells>
  <hyperlinks>
    <hyperlink ref="E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tabColor rgb="0094A3B8"/>
    <outlinePr summaryBelow="1" summaryRight="1"/>
    <pageSetUpPr/>
  </sheetPr>
  <dimension ref="A1:D55"/>
  <sheetViews>
    <sheetView tabSelected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t="inlineStr">
        <is>
          <t>Internal chart data: do not edit</t>
        </is>
      </c>
    </row>
    <row r="2">
      <c r="A2" t="inlineStr">
        <is>
          <t>Month index</t>
        </is>
      </c>
      <c r="B2">
        <f>IFERROR(MATCH('Settings'!$C$10,'Lists'!$E$6:$E$17,0),1)</f>
        <v/>
      </c>
    </row>
    <row r="3">
      <c r="A3" t="inlineStr">
        <is>
          <t>Month start</t>
        </is>
      </c>
      <c r="B3" s="114">
        <f>DATE('Settings'!$C$9,B2,1)</f>
        <v/>
      </c>
    </row>
    <row r="5">
      <c r="A5" t="inlineStr">
        <is>
          <t>Category</t>
        </is>
      </c>
      <c r="B5" t="inlineStr">
        <is>
          <t>Budget</t>
        </is>
      </c>
      <c r="C5" t="inlineStr">
        <is>
          <t>Actual</t>
        </is>
      </c>
      <c r="D5" t="inlineStr">
        <is>
          <t>Sort key</t>
        </is>
      </c>
    </row>
    <row r="6">
      <c r="A6">
        <f>IF('Lists'!B6="","",'Lists'!B6)</f>
        <v/>
      </c>
      <c r="B6">
        <f>IFERROR(INDEX('Budget'!$C8:$N8,$B$2),0)</f>
        <v/>
      </c>
      <c r="C6">
        <f>IFERROR(INDEX('Budget'!$C29:$N29,$B$2),0)</f>
        <v/>
      </c>
      <c r="D6">
        <f>IF(A6="",0,C6+ROW()/1000000000)</f>
        <v/>
      </c>
    </row>
    <row r="7">
      <c r="A7">
        <f>IF('Lists'!B7="","",'Lists'!B7)</f>
        <v/>
      </c>
      <c r="B7">
        <f>IFERROR(INDEX('Budget'!$C9:$N9,$B$2),0)</f>
        <v/>
      </c>
      <c r="C7">
        <f>IFERROR(INDEX('Budget'!$C30:$N30,$B$2),0)</f>
        <v/>
      </c>
      <c r="D7">
        <f>IF(A7="",0,C7+ROW()/1000000000)</f>
        <v/>
      </c>
    </row>
    <row r="8">
      <c r="A8">
        <f>IF('Lists'!B8="","",'Lists'!B8)</f>
        <v/>
      </c>
      <c r="B8">
        <f>IFERROR(INDEX('Budget'!$C10:$N10,$B$2),0)</f>
        <v/>
      </c>
      <c r="C8">
        <f>IFERROR(INDEX('Budget'!$C31:$N31,$B$2),0)</f>
        <v/>
      </c>
      <c r="D8">
        <f>IF(A8="",0,C8+ROW()/1000000000)</f>
        <v/>
      </c>
    </row>
    <row r="9">
      <c r="A9">
        <f>IF('Lists'!B9="","",'Lists'!B9)</f>
        <v/>
      </c>
      <c r="B9">
        <f>IFERROR(INDEX('Budget'!$C11:$N11,$B$2),0)</f>
        <v/>
      </c>
      <c r="C9">
        <f>IFERROR(INDEX('Budget'!$C32:$N32,$B$2),0)</f>
        <v/>
      </c>
      <c r="D9">
        <f>IF(A9="",0,C9+ROW()/1000000000)</f>
        <v/>
      </c>
    </row>
    <row r="10">
      <c r="A10">
        <f>IF('Lists'!B10="","",'Lists'!B10)</f>
        <v/>
      </c>
      <c r="B10">
        <f>IFERROR(INDEX('Budget'!$C12:$N12,$B$2),0)</f>
        <v/>
      </c>
      <c r="C10">
        <f>IFERROR(INDEX('Budget'!$C33:$N33,$B$2),0)</f>
        <v/>
      </c>
      <c r="D10">
        <f>IF(A10="",0,C10+ROW()/1000000000)</f>
        <v/>
      </c>
    </row>
    <row r="11">
      <c r="A11">
        <f>IF('Lists'!B11="","",'Lists'!B11)</f>
        <v/>
      </c>
      <c r="B11">
        <f>IFERROR(INDEX('Budget'!$C13:$N13,$B$2),0)</f>
        <v/>
      </c>
      <c r="C11">
        <f>IFERROR(INDEX('Budget'!$C34:$N34,$B$2),0)</f>
        <v/>
      </c>
      <c r="D11">
        <f>IF(A11="",0,C11+ROW()/1000000000)</f>
        <v/>
      </c>
    </row>
    <row r="12">
      <c r="A12">
        <f>IF('Lists'!B12="","",'Lists'!B12)</f>
        <v/>
      </c>
      <c r="B12">
        <f>IFERROR(INDEX('Budget'!$C14:$N14,$B$2),0)</f>
        <v/>
      </c>
      <c r="C12">
        <f>IFERROR(INDEX('Budget'!$C35:$N35,$B$2),0)</f>
        <v/>
      </c>
      <c r="D12">
        <f>IF(A12="",0,C12+ROW()/1000000000)</f>
        <v/>
      </c>
    </row>
    <row r="13">
      <c r="A13">
        <f>IF('Lists'!B13="","",'Lists'!B13)</f>
        <v/>
      </c>
      <c r="B13">
        <f>IFERROR(INDEX('Budget'!$C15:$N15,$B$2),0)</f>
        <v/>
      </c>
      <c r="C13">
        <f>IFERROR(INDEX('Budget'!$C36:$N36,$B$2),0)</f>
        <v/>
      </c>
      <c r="D13">
        <f>IF(A13="",0,C13+ROW()/1000000000)</f>
        <v/>
      </c>
    </row>
    <row r="14">
      <c r="A14">
        <f>IF('Lists'!B14="","",'Lists'!B14)</f>
        <v/>
      </c>
      <c r="B14">
        <f>IFERROR(INDEX('Budget'!$C16:$N16,$B$2),0)</f>
        <v/>
      </c>
      <c r="C14">
        <f>IFERROR(INDEX('Budget'!$C37:$N37,$B$2),0)</f>
        <v/>
      </c>
      <c r="D14">
        <f>IF(A14="",0,C14+ROW()/1000000000)</f>
        <v/>
      </c>
    </row>
    <row r="15">
      <c r="A15">
        <f>IF('Lists'!B15="","",'Lists'!B15)</f>
        <v/>
      </c>
      <c r="B15">
        <f>IFERROR(INDEX('Budget'!$C17:$N17,$B$2),0)</f>
        <v/>
      </c>
      <c r="C15">
        <f>IFERROR(INDEX('Budget'!$C38:$N38,$B$2),0)</f>
        <v/>
      </c>
      <c r="D15">
        <f>IF(A15="",0,C15+ROW()/1000000000)</f>
        <v/>
      </c>
    </row>
    <row r="16">
      <c r="A16">
        <f>IF('Lists'!B16="","",'Lists'!B16)</f>
        <v/>
      </c>
      <c r="B16">
        <f>IFERROR(INDEX('Budget'!$C18:$N18,$B$2),0)</f>
        <v/>
      </c>
      <c r="C16">
        <f>IFERROR(INDEX('Budget'!$C39:$N39,$B$2),0)</f>
        <v/>
      </c>
      <c r="D16">
        <f>IF(A16="",0,C16+ROW()/1000000000)</f>
        <v/>
      </c>
    </row>
    <row r="17">
      <c r="A17">
        <f>IF('Lists'!B17="","",'Lists'!B17)</f>
        <v/>
      </c>
      <c r="B17">
        <f>IFERROR(INDEX('Budget'!$C19:$N19,$B$2),0)</f>
        <v/>
      </c>
      <c r="C17">
        <f>IFERROR(INDEX('Budget'!$C40:$N40,$B$2),0)</f>
        <v/>
      </c>
      <c r="D17">
        <f>IF(A17="",0,C17+ROW()/1000000000)</f>
        <v/>
      </c>
    </row>
    <row r="18">
      <c r="A18">
        <f>IF('Lists'!B18="","",'Lists'!B18)</f>
        <v/>
      </c>
      <c r="B18">
        <f>IFERROR(INDEX('Budget'!$C20:$N20,$B$2),0)</f>
        <v/>
      </c>
      <c r="C18">
        <f>IFERROR(INDEX('Budget'!$C41:$N41,$B$2),0)</f>
        <v/>
      </c>
      <c r="D18">
        <f>IF(A18="",0,C18+ROW()/1000000000)</f>
        <v/>
      </c>
    </row>
    <row r="19">
      <c r="A19">
        <f>IF('Lists'!B19="","",'Lists'!B19)</f>
        <v/>
      </c>
      <c r="B19">
        <f>IFERROR(INDEX('Budget'!$C21:$N21,$B$2),0)</f>
        <v/>
      </c>
      <c r="C19">
        <f>IFERROR(INDEX('Budget'!$C42:$N42,$B$2),0)</f>
        <v/>
      </c>
      <c r="D19">
        <f>IF(A19="",0,C19+ROW()/1000000000)</f>
        <v/>
      </c>
    </row>
    <row r="20">
      <c r="A20">
        <f>IF('Lists'!B20="","",'Lists'!B20)</f>
        <v/>
      </c>
      <c r="B20">
        <f>IFERROR(INDEX('Budget'!$C22:$N22,$B$2),0)</f>
        <v/>
      </c>
      <c r="C20">
        <f>IFERROR(INDEX('Budget'!$C43:$N43,$B$2),0)</f>
        <v/>
      </c>
      <c r="D20">
        <f>IF(A20="",0,C20+ROW()/1000000000)</f>
        <v/>
      </c>
    </row>
    <row r="21">
      <c r="A21">
        <f>IF('Lists'!B21="","",'Lists'!B21)</f>
        <v/>
      </c>
      <c r="B21">
        <f>IFERROR(INDEX('Budget'!$C23:$N23,$B$2),0)</f>
        <v/>
      </c>
      <c r="C21">
        <f>IFERROR(INDEX('Budget'!$C44:$N44,$B$2),0)</f>
        <v/>
      </c>
      <c r="D21">
        <f>IF(A21="",0,C21+ROW()/1000000000)</f>
        <v/>
      </c>
    </row>
    <row r="24">
      <c r="A24" t="inlineStr">
        <is>
          <t>Top 8</t>
        </is>
      </c>
    </row>
    <row r="25">
      <c r="A25">
        <f>IF(B25=0,"",IFERROR(INDEX($A$6:$A$21,MATCH(LARGE($D$6:$D$21,1),$D$6:$D$21,0)),""))</f>
        <v/>
      </c>
      <c r="B25">
        <f>IF(LARGE($D$6:$D$21,1)&lt;0.5,0,ROUND(LARGE($D$6:$D$21,1),2))</f>
        <v/>
      </c>
    </row>
    <row r="26">
      <c r="A26">
        <f>IF(B26=0,"",IFERROR(INDEX($A$6:$A$21,MATCH(LARGE($D$6:$D$21,2),$D$6:$D$21,0)),""))</f>
        <v/>
      </c>
      <c r="B26">
        <f>IF(LARGE($D$6:$D$21,2)&lt;0.5,0,ROUND(LARGE($D$6:$D$21,2),2))</f>
        <v/>
      </c>
    </row>
    <row r="27">
      <c r="A27">
        <f>IF(B27=0,"",IFERROR(INDEX($A$6:$A$21,MATCH(LARGE($D$6:$D$21,3),$D$6:$D$21,0)),""))</f>
        <v/>
      </c>
      <c r="B27">
        <f>IF(LARGE($D$6:$D$21,3)&lt;0.5,0,ROUND(LARGE($D$6:$D$21,3),2))</f>
        <v/>
      </c>
    </row>
    <row r="28">
      <c r="A28">
        <f>IF(B28=0,"",IFERROR(INDEX($A$6:$A$21,MATCH(LARGE($D$6:$D$21,4),$D$6:$D$21,0)),""))</f>
        <v/>
      </c>
      <c r="B28">
        <f>IF(LARGE($D$6:$D$21,4)&lt;0.5,0,ROUND(LARGE($D$6:$D$21,4),2))</f>
        <v/>
      </c>
    </row>
    <row r="29">
      <c r="A29">
        <f>IF(B29=0,"",IFERROR(INDEX($A$6:$A$21,MATCH(LARGE($D$6:$D$21,5),$D$6:$D$21,0)),""))</f>
        <v/>
      </c>
      <c r="B29">
        <f>IF(LARGE($D$6:$D$21,5)&lt;0.5,0,ROUND(LARGE($D$6:$D$21,5),2))</f>
        <v/>
      </c>
    </row>
    <row r="30">
      <c r="A30">
        <f>IF(B30=0,"",IFERROR(INDEX($A$6:$A$21,MATCH(LARGE($D$6:$D$21,6),$D$6:$D$21,0)),""))</f>
        <v/>
      </c>
      <c r="B30">
        <f>IF(LARGE($D$6:$D$21,6)&lt;0.5,0,ROUND(LARGE($D$6:$D$21,6),2))</f>
        <v/>
      </c>
    </row>
    <row r="31">
      <c r="A31">
        <f>IF(B31=0,"",IFERROR(INDEX($A$6:$A$21,MATCH(LARGE($D$6:$D$21,7),$D$6:$D$21,0)),""))</f>
        <v/>
      </c>
      <c r="B31">
        <f>IF(LARGE($D$6:$D$21,7)&lt;0.5,0,ROUND(LARGE($D$6:$D$21,7),2))</f>
        <v/>
      </c>
    </row>
    <row r="32">
      <c r="A32">
        <f>IF(B32=0,"",IFERROR(INDEX($A$6:$A$21,MATCH(LARGE($D$6:$D$21,8),$D$6:$D$21,0)),""))</f>
        <v/>
      </c>
      <c r="B32">
        <f>IF(LARGE($D$6:$D$21,8)&lt;0.5,0,ROUND(LARGE($D$6:$D$21,8),2))</f>
        <v/>
      </c>
    </row>
    <row r="36">
      <c r="A36" t="inlineStr">
        <is>
          <t>Payment methods</t>
        </is>
      </c>
    </row>
    <row r="37">
      <c r="A37">
        <f>IF('Lists'!D6="","",'Lists'!D6)</f>
        <v/>
      </c>
      <c r="B37">
        <f>IF(A37="",0,SUMIFS('Transactions'!$G$6:$G$1005,'Transactions'!$D$6:$D$1005,"Expense",'Transactions'!$F$6:$F$1005,A37,'Transactions'!$I$6:$I$1005,$B$3))</f>
        <v/>
      </c>
    </row>
    <row r="38">
      <c r="A38">
        <f>IF('Lists'!D7="","",'Lists'!D7)</f>
        <v/>
      </c>
      <c r="B38">
        <f>IF(A38="",0,SUMIFS('Transactions'!$G$6:$G$1005,'Transactions'!$D$6:$D$1005,"Expense",'Transactions'!$F$6:$F$1005,A38,'Transactions'!$I$6:$I$1005,$B$3))</f>
        <v/>
      </c>
    </row>
    <row r="39">
      <c r="A39">
        <f>IF('Lists'!D8="","",'Lists'!D8)</f>
        <v/>
      </c>
      <c r="B39">
        <f>IF(A39="",0,SUMIFS('Transactions'!$G$6:$G$1005,'Transactions'!$D$6:$D$1005,"Expense",'Transactions'!$F$6:$F$1005,A39,'Transactions'!$I$6:$I$1005,$B$3))</f>
        <v/>
      </c>
    </row>
    <row r="40">
      <c r="A40">
        <f>IF('Lists'!D9="","",'Lists'!D9)</f>
        <v/>
      </c>
      <c r="B40">
        <f>IF(A40="",0,SUMIFS('Transactions'!$G$6:$G$1005,'Transactions'!$D$6:$D$1005,"Expense",'Transactions'!$F$6:$F$1005,A40,'Transactions'!$I$6:$I$1005,$B$3))</f>
        <v/>
      </c>
    </row>
    <row r="41">
      <c r="A41">
        <f>IF('Lists'!D10="","",'Lists'!D10)</f>
        <v/>
      </c>
      <c r="B41">
        <f>IF(A41="",0,SUMIFS('Transactions'!$G$6:$G$1005,'Transactions'!$D$6:$D$1005,"Expense",'Transactions'!$F$6:$F$1005,A41,'Transactions'!$I$6:$I$1005,$B$3))</f>
        <v/>
      </c>
    </row>
    <row r="44">
      <c r="A44" t="inlineStr">
        <is>
          <t>Weekdays (year)</t>
        </is>
      </c>
    </row>
    <row r="45">
      <c r="A45" t="inlineStr">
        <is>
          <t>Mon</t>
        </is>
      </c>
      <c r="B45">
        <f>SUMIFS('Transactions'!$G$6:$G$1005,'Transactions'!$D$6:$D$1005,"Expense",'Transactions'!$J$6:$J$1005,1,'Transactions'!$I$6:$I$1005,"&gt;="&amp;DATE('Settings'!$C$9,1,1),'Transactions'!$I$6:$I$1005,"&lt;="&amp;DATE('Settings'!$C$9,12,1))</f>
        <v/>
      </c>
    </row>
    <row r="46">
      <c r="A46" t="inlineStr">
        <is>
          <t>Tue</t>
        </is>
      </c>
      <c r="B46">
        <f>SUMIFS('Transactions'!$G$6:$G$1005,'Transactions'!$D$6:$D$1005,"Expense",'Transactions'!$J$6:$J$1005,2,'Transactions'!$I$6:$I$1005,"&gt;="&amp;DATE('Settings'!$C$9,1,1),'Transactions'!$I$6:$I$1005,"&lt;="&amp;DATE('Settings'!$C$9,12,1))</f>
        <v/>
      </c>
    </row>
    <row r="47">
      <c r="A47" t="inlineStr">
        <is>
          <t>Wed</t>
        </is>
      </c>
      <c r="B47">
        <f>SUMIFS('Transactions'!$G$6:$G$1005,'Transactions'!$D$6:$D$1005,"Expense",'Transactions'!$J$6:$J$1005,3,'Transactions'!$I$6:$I$1005,"&gt;="&amp;DATE('Settings'!$C$9,1,1),'Transactions'!$I$6:$I$1005,"&lt;="&amp;DATE('Settings'!$C$9,12,1))</f>
        <v/>
      </c>
    </row>
    <row r="48">
      <c r="A48" t="inlineStr">
        <is>
          <t>Thu</t>
        </is>
      </c>
      <c r="B48">
        <f>SUMIFS('Transactions'!$G$6:$G$1005,'Transactions'!$D$6:$D$1005,"Expense",'Transactions'!$J$6:$J$1005,4,'Transactions'!$I$6:$I$1005,"&gt;="&amp;DATE('Settings'!$C$9,1,1),'Transactions'!$I$6:$I$1005,"&lt;="&amp;DATE('Settings'!$C$9,12,1))</f>
        <v/>
      </c>
    </row>
    <row r="49">
      <c r="A49" t="inlineStr">
        <is>
          <t>Fri</t>
        </is>
      </c>
      <c r="B49">
        <f>SUMIFS('Transactions'!$G$6:$G$1005,'Transactions'!$D$6:$D$1005,"Expense",'Transactions'!$J$6:$J$1005,5,'Transactions'!$I$6:$I$1005,"&gt;="&amp;DATE('Settings'!$C$9,1,1),'Transactions'!$I$6:$I$1005,"&lt;="&amp;DATE('Settings'!$C$9,12,1))</f>
        <v/>
      </c>
    </row>
    <row r="50">
      <c r="A50" t="inlineStr">
        <is>
          <t>Sat</t>
        </is>
      </c>
      <c r="B50">
        <f>SUMIFS('Transactions'!$G$6:$G$1005,'Transactions'!$D$6:$D$1005,"Expense",'Transactions'!$J$6:$J$1005,6,'Transactions'!$I$6:$I$1005,"&gt;="&amp;DATE('Settings'!$C$9,1,1),'Transactions'!$I$6:$I$1005,"&lt;="&amp;DATE('Settings'!$C$9,12,1))</f>
        <v/>
      </c>
    </row>
    <row r="51">
      <c r="A51" t="inlineStr">
        <is>
          <t>Sun</t>
        </is>
      </c>
      <c r="B51">
        <f>SUMIFS('Transactions'!$G$6:$G$1005,'Transactions'!$D$6:$D$1005,"Expense",'Transactions'!$J$6:$J$1005,7,'Transactions'!$I$6:$I$1005,"&gt;="&amp;DATE('Settings'!$C$9,1,1),'Transactions'!$I$6:$I$1005,"&lt;="&amp;DATE('Settings'!$C$9,12,1))</f>
        <v/>
      </c>
    </row>
    <row r="54">
      <c r="A54" t="inlineStr">
        <is>
          <t>Over budget</t>
        </is>
      </c>
      <c r="B54">
        <f>SUMPRODUCT((B6:B21&gt;0)*(C6:C21&gt;B6:B21))</f>
        <v/>
      </c>
    </row>
    <row r="55">
      <c r="A55" t="inlineStr">
        <is>
          <t>Budget (month)</t>
        </is>
      </c>
      <c r="B55">
        <f>IFERROR(INDEX('Budget'!$C$24:$N$24,B2),0)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Clarity</dc:creator>
  <dc:title xmlns:dc="http://purl.org/dc/elements/1.1/">Budget Planner</dc:title>
  <dcterms:created xmlns:dcterms="http://purl.org/dc/terms/" xmlns:xsi="http://www.w3.org/2001/XMLSchema-instance" xsi:type="dcterms:W3CDTF">2026-11-04T07:43:21Z</dcterms:created>
  <dcterms:modified xmlns:dcterms="http://purl.org/dc/terms/" xmlns:xsi="http://www.w3.org/2001/XMLSchema-instance" xsi:type="dcterms:W3CDTF">2026-11-04T07:43:23Z</dcterms:modified>
</cp:coreProperties>
</file>